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DANE\MARKETING\DRUK zamówienia\"/>
    </mc:Choice>
  </mc:AlternateContent>
  <xr:revisionPtr revIDLastSave="0" documentId="13_ncr:1_{BD4B3CAD-9B62-4ABB-9BBE-B77422364AE0}" xr6:coauthVersionLast="47" xr6:coauthVersionMax="47" xr10:uidLastSave="{00000000-0000-0000-0000-000000000000}"/>
  <bookViews>
    <workbookView xWindow="-120" yWindow="-120" windowWidth="29040" windowHeight="15840" tabRatio="501" xr2:uid="{00000000-000D-0000-FFFF-FFFF00000000}"/>
  </bookViews>
  <sheets>
    <sheet name="DRUK ZAMÓWIENIA" sheetId="1" r:id="rId1"/>
  </sheets>
  <definedNames>
    <definedName name="_xlnm._FilterDatabase" localSheetId="0" hidden="1">'DRUK ZAMÓWIENIA'!$C$11:$O$11</definedName>
    <definedName name="_xlnm.Print_Area" localSheetId="0">'DRUK ZAMÓWIENIA'!$B$2:$O$160</definedName>
    <definedName name="_xlnm.Print_Titles" localSheetId="0">'DRUK ZAMÓWIENIA'!$2:$11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B63" i="1"/>
  <c r="B64" i="1"/>
  <c r="B65" i="1"/>
  <c r="B124" i="1"/>
  <c r="B125" i="1"/>
  <c r="B126" i="1"/>
  <c r="B123" i="1"/>
  <c r="B90" i="1"/>
  <c r="B60" i="1"/>
  <c r="B117" i="1"/>
  <c r="B120" i="1"/>
  <c r="B121" i="1"/>
  <c r="B122" i="1"/>
  <c r="B144" i="1" l="1"/>
  <c r="B145" i="1"/>
  <c r="B146" i="1"/>
  <c r="B147" i="1"/>
  <c r="B148" i="1"/>
  <c r="B149" i="1"/>
  <c r="B150" i="1"/>
  <c r="B151" i="1"/>
  <c r="B152" i="1"/>
  <c r="B153" i="1"/>
  <c r="B135" i="1" l="1"/>
  <c r="B136" i="1"/>
  <c r="B142" i="1"/>
  <c r="B137" i="1"/>
  <c r="B138" i="1"/>
  <c r="B133" i="1"/>
  <c r="B101" i="1" l="1"/>
  <c r="B110" i="1" l="1"/>
  <c r="B57" i="1"/>
  <c r="B59" i="1"/>
  <c r="B58" i="1"/>
  <c r="B56" i="1"/>
  <c r="B134" i="1" l="1"/>
  <c r="B139" i="1"/>
  <c r="B140" i="1"/>
  <c r="B141" i="1"/>
  <c r="B143" i="1"/>
  <c r="B154" i="1"/>
  <c r="B108" i="1" l="1"/>
  <c r="B109" i="1"/>
  <c r="B113" i="1" l="1"/>
  <c r="B114" i="1"/>
  <c r="B115" i="1"/>
  <c r="B116" i="1"/>
  <c r="B118" i="1"/>
  <c r="B119" i="1"/>
  <c r="B71" i="1"/>
  <c r="B72" i="1"/>
  <c r="B73" i="1"/>
  <c r="B74" i="1"/>
  <c r="B75" i="1"/>
  <c r="B69" i="1"/>
  <c r="B89" i="1"/>
  <c r="B91" i="1"/>
  <c r="B92" i="1"/>
  <c r="B93" i="1"/>
  <c r="B94" i="1"/>
  <c r="B95" i="1"/>
  <c r="B15" i="1"/>
  <c r="B96" i="1"/>
  <c r="B97" i="1"/>
  <c r="B98" i="1"/>
  <c r="B99" i="1"/>
  <c r="B100" i="1"/>
  <c r="B61" i="1"/>
  <c r="B102" i="1"/>
  <c r="B103" i="1"/>
  <c r="B104" i="1"/>
  <c r="B105" i="1"/>
  <c r="B106" i="1"/>
  <c r="B107" i="1"/>
  <c r="B111" i="1"/>
  <c r="B112" i="1"/>
  <c r="B132" i="1"/>
  <c r="B131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66" i="1"/>
  <c r="B67" i="1"/>
  <c r="B68" i="1"/>
  <c r="B70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12" i="1"/>
  <c r="E10" i="1"/>
  <c r="AM10" i="1" s="1"/>
  <c r="O7" i="1" s="1"/>
  <c r="N7" i="1" s="1"/>
  <c r="E9" i="1" l="1"/>
  <c r="K100" i="1"/>
  <c r="N100" i="1"/>
  <c r="M100" i="1"/>
  <c r="G100" i="1"/>
  <c r="L100" i="1"/>
  <c r="L73" i="1"/>
  <c r="N73" i="1"/>
  <c r="M73" i="1"/>
  <c r="G73" i="1"/>
  <c r="K73" i="1"/>
  <c r="L134" i="1"/>
  <c r="N134" i="1"/>
  <c r="M134" i="1"/>
  <c r="G134" i="1"/>
  <c r="K134" i="1"/>
  <c r="K72" i="1"/>
  <c r="N72" i="1"/>
  <c r="M72" i="1"/>
  <c r="G72" i="1"/>
  <c r="L72" i="1"/>
  <c r="K146" i="1"/>
  <c r="N146" i="1"/>
  <c r="M146" i="1"/>
  <c r="G146" i="1"/>
  <c r="L146" i="1"/>
  <c r="K101" i="1"/>
  <c r="N101" i="1"/>
  <c r="M101" i="1"/>
  <c r="G101" i="1"/>
  <c r="L101" i="1"/>
  <c r="L141" i="1"/>
  <c r="N141" i="1"/>
  <c r="M141" i="1"/>
  <c r="G141" i="1"/>
  <c r="K141" i="1"/>
  <c r="M155" i="1"/>
  <c r="K131" i="1"/>
  <c r="L85" i="1"/>
  <c r="N85" i="1"/>
  <c r="M85" i="1"/>
  <c r="G85" i="1"/>
  <c r="K85" i="1"/>
  <c r="K120" i="1"/>
  <c r="N120" i="1"/>
  <c r="M120" i="1"/>
  <c r="G120" i="1"/>
  <c r="L120" i="1"/>
  <c r="M127" i="1"/>
  <c r="K12" i="1"/>
  <c r="K14" i="1"/>
  <c r="N14" i="1"/>
  <c r="M14" i="1"/>
  <c r="G14" i="1"/>
  <c r="L14" i="1"/>
  <c r="L106" i="1"/>
  <c r="N106" i="1"/>
  <c r="M106" i="1"/>
  <c r="G106" i="1"/>
  <c r="K106" i="1"/>
  <c r="L50" i="1"/>
  <c r="N50" i="1"/>
  <c r="M50" i="1"/>
  <c r="G50" i="1"/>
  <c r="K50" i="1"/>
  <c r="L121" i="1"/>
  <c r="N121" i="1"/>
  <c r="M121" i="1"/>
  <c r="G121" i="1"/>
  <c r="K121" i="1"/>
  <c r="L49" i="1"/>
  <c r="N49" i="1"/>
  <c r="M49" i="1"/>
  <c r="G49" i="1"/>
  <c r="K49" i="1"/>
  <c r="L151" i="1"/>
  <c r="N151" i="1"/>
  <c r="M151" i="1"/>
  <c r="G151" i="1"/>
  <c r="K151" i="1"/>
  <c r="L142" i="1"/>
  <c r="N142" i="1"/>
  <c r="M142" i="1"/>
  <c r="G142" i="1"/>
  <c r="K142" i="1"/>
  <c r="K27" i="1"/>
  <c r="N27" i="1"/>
  <c r="M27" i="1"/>
  <c r="G27" i="1"/>
  <c r="L27" i="1"/>
  <c r="K16" i="1"/>
  <c r="N16" i="1"/>
  <c r="M16" i="1"/>
  <c r="G16" i="1"/>
  <c r="L16" i="1"/>
  <c r="K79" i="1"/>
  <c r="N79" i="1"/>
  <c r="M79" i="1"/>
  <c r="G79" i="1"/>
  <c r="L79" i="1"/>
  <c r="L64" i="1"/>
  <c r="N64" i="1"/>
  <c r="M64" i="1"/>
  <c r="G64" i="1"/>
  <c r="K64" i="1"/>
  <c r="L93" i="1"/>
  <c r="N93" i="1"/>
  <c r="M93" i="1"/>
  <c r="G93" i="1"/>
  <c r="K93" i="1"/>
  <c r="L35" i="1"/>
  <c r="N35" i="1"/>
  <c r="M35" i="1"/>
  <c r="G35" i="1"/>
  <c r="K35" i="1"/>
  <c r="L104" i="1"/>
  <c r="N104" i="1"/>
  <c r="M104" i="1"/>
  <c r="G104" i="1"/>
  <c r="K104" i="1"/>
  <c r="K39" i="1"/>
  <c r="N39" i="1"/>
  <c r="M39" i="1"/>
  <c r="G39" i="1"/>
  <c r="L39" i="1"/>
  <c r="K68" i="1"/>
  <c r="N68" i="1"/>
  <c r="M68" i="1"/>
  <c r="G68" i="1"/>
  <c r="L68" i="1"/>
  <c r="K67" i="1"/>
  <c r="N67" i="1"/>
  <c r="M67" i="1"/>
  <c r="G67" i="1"/>
  <c r="L67" i="1"/>
  <c r="L87" i="1"/>
  <c r="N87" i="1"/>
  <c r="M87" i="1"/>
  <c r="G87" i="1"/>
  <c r="K87" i="1"/>
  <c r="L18" i="1"/>
  <c r="N18" i="1"/>
  <c r="M18" i="1"/>
  <c r="G18" i="1"/>
  <c r="K18" i="1"/>
  <c r="L25" i="1"/>
  <c r="N25" i="1"/>
  <c r="M25" i="1"/>
  <c r="G25" i="1"/>
  <c r="K25" i="1"/>
  <c r="K70" i="1"/>
  <c r="N70" i="1"/>
  <c r="M70" i="1"/>
  <c r="G70" i="1"/>
  <c r="L70" i="1"/>
  <c r="L60" i="1"/>
  <c r="N60" i="1"/>
  <c r="M60" i="1"/>
  <c r="G60" i="1"/>
  <c r="K60" i="1"/>
  <c r="K84" i="1"/>
  <c r="N84" i="1"/>
  <c r="M84" i="1"/>
  <c r="G84" i="1"/>
  <c r="L84" i="1"/>
  <c r="K74" i="1"/>
  <c r="N74" i="1"/>
  <c r="M74" i="1"/>
  <c r="G74" i="1"/>
  <c r="L74" i="1"/>
  <c r="K32" i="1"/>
  <c r="N32" i="1"/>
  <c r="M32" i="1"/>
  <c r="G32" i="1"/>
  <c r="L32" i="1"/>
  <c r="K92" i="1"/>
  <c r="N92" i="1"/>
  <c r="M92" i="1"/>
  <c r="G92" i="1"/>
  <c r="L92" i="1"/>
  <c r="L75" i="1"/>
  <c r="N75" i="1"/>
  <c r="M75" i="1"/>
  <c r="G75" i="1"/>
  <c r="K75" i="1"/>
  <c r="L116" i="1"/>
  <c r="N116" i="1"/>
  <c r="M116" i="1"/>
  <c r="G116" i="1"/>
  <c r="K116" i="1"/>
  <c r="L111" i="1"/>
  <c r="N111" i="1"/>
  <c r="M111" i="1"/>
  <c r="G111" i="1"/>
  <c r="K111" i="1"/>
  <c r="L28" i="1"/>
  <c r="N28" i="1"/>
  <c r="M28" i="1"/>
  <c r="G28" i="1"/>
  <c r="K28" i="1"/>
  <c r="L52" i="1"/>
  <c r="N52" i="1"/>
  <c r="M52" i="1"/>
  <c r="G52" i="1"/>
  <c r="K52" i="1"/>
  <c r="K137" i="1"/>
  <c r="N137" i="1"/>
  <c r="M137" i="1"/>
  <c r="G137" i="1"/>
  <c r="L137" i="1"/>
  <c r="N127" i="1"/>
  <c r="G12" i="1"/>
  <c r="L12" i="1"/>
  <c r="K86" i="1"/>
  <c r="N86" i="1"/>
  <c r="M86" i="1"/>
  <c r="G86" i="1"/>
  <c r="L86" i="1"/>
  <c r="L15" i="1"/>
  <c r="N15" i="1"/>
  <c r="M15" i="1"/>
  <c r="G15" i="1"/>
  <c r="K15" i="1"/>
  <c r="L109" i="1"/>
  <c r="N109" i="1"/>
  <c r="M109" i="1"/>
  <c r="G109" i="1"/>
  <c r="K109" i="1"/>
  <c r="K71" i="1"/>
  <c r="N71" i="1"/>
  <c r="M71" i="1"/>
  <c r="G71" i="1"/>
  <c r="L71" i="1"/>
  <c r="L29" i="1"/>
  <c r="N29" i="1"/>
  <c r="M29" i="1"/>
  <c r="G29" i="1"/>
  <c r="K29" i="1"/>
  <c r="L132" i="1"/>
  <c r="N132" i="1"/>
  <c r="M132" i="1"/>
  <c r="G132" i="1"/>
  <c r="K132" i="1"/>
  <c r="L88" i="1"/>
  <c r="N88" i="1"/>
  <c r="M88" i="1"/>
  <c r="G88" i="1"/>
  <c r="K88" i="1"/>
  <c r="K44" i="1"/>
  <c r="N44" i="1"/>
  <c r="M44" i="1"/>
  <c r="G44" i="1"/>
  <c r="L44" i="1"/>
  <c r="K76" i="1"/>
  <c r="N76" i="1"/>
  <c r="M76" i="1"/>
  <c r="G76" i="1"/>
  <c r="L76" i="1"/>
  <c r="N155" i="1"/>
  <c r="G131" i="1"/>
  <c r="L131" i="1"/>
  <c r="L47" i="1"/>
  <c r="N47" i="1"/>
  <c r="M47" i="1"/>
  <c r="G47" i="1"/>
  <c r="K47" i="1"/>
  <c r="K83" i="1"/>
  <c r="N83" i="1"/>
  <c r="M83" i="1"/>
  <c r="G83" i="1"/>
  <c r="L83" i="1"/>
  <c r="L61" i="1"/>
  <c r="N61" i="1"/>
  <c r="M61" i="1"/>
  <c r="G61" i="1"/>
  <c r="K61" i="1"/>
  <c r="K145" i="1"/>
  <c r="N145" i="1"/>
  <c r="M145" i="1"/>
  <c r="G145" i="1"/>
  <c r="L145" i="1"/>
  <c r="K95" i="1"/>
  <c r="N95" i="1"/>
  <c r="M95" i="1"/>
  <c r="G95" i="1"/>
  <c r="L95" i="1"/>
  <c r="K21" i="1"/>
  <c r="N21" i="1"/>
  <c r="M21" i="1"/>
  <c r="G21" i="1"/>
  <c r="L21" i="1"/>
  <c r="K80" i="1"/>
  <c r="N80" i="1"/>
  <c r="M80" i="1"/>
  <c r="G80" i="1"/>
  <c r="L80" i="1"/>
  <c r="L115" i="1"/>
  <c r="N115" i="1"/>
  <c r="M115" i="1"/>
  <c r="G115" i="1"/>
  <c r="K115" i="1"/>
  <c r="K17" i="1"/>
  <c r="N17" i="1"/>
  <c r="M17" i="1"/>
  <c r="G17" i="1"/>
  <c r="L17" i="1"/>
  <c r="L107" i="1"/>
  <c r="N107" i="1"/>
  <c r="M107" i="1"/>
  <c r="G107" i="1"/>
  <c r="K107" i="1"/>
  <c r="L22" i="1"/>
  <c r="N22" i="1"/>
  <c r="M22" i="1"/>
  <c r="G22" i="1"/>
  <c r="K22" i="1"/>
  <c r="L139" i="1"/>
  <c r="N139" i="1"/>
  <c r="M139" i="1"/>
  <c r="G139" i="1"/>
  <c r="K139" i="1"/>
  <c r="K33" i="1"/>
  <c r="N33" i="1"/>
  <c r="M33" i="1"/>
  <c r="G33" i="1"/>
  <c r="L33" i="1"/>
  <c r="L82" i="1"/>
  <c r="N82" i="1"/>
  <c r="M82" i="1"/>
  <c r="G82" i="1"/>
  <c r="K82" i="1"/>
  <c r="L42" i="1"/>
  <c r="N42" i="1"/>
  <c r="M42" i="1"/>
  <c r="G42" i="1"/>
  <c r="K42" i="1"/>
  <c r="L102" i="1"/>
  <c r="N102" i="1"/>
  <c r="M102" i="1"/>
  <c r="G102" i="1"/>
  <c r="K102" i="1"/>
  <c r="K23" i="1"/>
  <c r="N23" i="1"/>
  <c r="M23" i="1"/>
  <c r="G23" i="1"/>
  <c r="L23" i="1"/>
  <c r="K147" i="1"/>
  <c r="N147" i="1"/>
  <c r="M147" i="1"/>
  <c r="G147" i="1"/>
  <c r="L147" i="1"/>
  <c r="K135" i="1"/>
  <c r="N135" i="1"/>
  <c r="M135" i="1"/>
  <c r="G135" i="1"/>
  <c r="L135" i="1"/>
  <c r="K58" i="1"/>
  <c r="N58" i="1"/>
  <c r="M58" i="1"/>
  <c r="G58" i="1"/>
  <c r="L58" i="1"/>
  <c r="L66" i="1"/>
  <c r="N66" i="1"/>
  <c r="M66" i="1"/>
  <c r="G66" i="1"/>
  <c r="K66" i="1"/>
  <c r="L119" i="1"/>
  <c r="N119" i="1"/>
  <c r="M119" i="1"/>
  <c r="G119" i="1"/>
  <c r="K119" i="1"/>
  <c r="K124" i="1"/>
  <c r="N124" i="1"/>
  <c r="M124" i="1"/>
  <c r="G124" i="1"/>
  <c r="L124" i="1"/>
  <c r="L91" i="1"/>
  <c r="N91" i="1"/>
  <c r="M91" i="1"/>
  <c r="G91" i="1"/>
  <c r="K91" i="1"/>
  <c r="K96" i="1"/>
  <c r="N96" i="1"/>
  <c r="M96" i="1"/>
  <c r="G96" i="1"/>
  <c r="L96" i="1"/>
  <c r="N12" i="1"/>
  <c r="M12" i="1"/>
  <c r="F127" i="1"/>
  <c r="L123" i="1"/>
  <c r="N123" i="1"/>
  <c r="M123" i="1"/>
  <c r="G123" i="1"/>
  <c r="K123" i="1"/>
  <c r="K150" i="1"/>
  <c r="N150" i="1"/>
  <c r="M150" i="1"/>
  <c r="G150" i="1"/>
  <c r="L150" i="1"/>
  <c r="L36" i="1"/>
  <c r="N36" i="1"/>
  <c r="M36" i="1"/>
  <c r="G36" i="1"/>
  <c r="K36" i="1"/>
  <c r="L31" i="1"/>
  <c r="N31" i="1"/>
  <c r="M31" i="1"/>
  <c r="G31" i="1"/>
  <c r="K31" i="1"/>
  <c r="L126" i="1"/>
  <c r="N126" i="1"/>
  <c r="M126" i="1"/>
  <c r="G126" i="1"/>
  <c r="K126" i="1"/>
  <c r="K30" i="1"/>
  <c r="N30" i="1"/>
  <c r="M30" i="1"/>
  <c r="G30" i="1"/>
  <c r="L30" i="1"/>
  <c r="L114" i="1"/>
  <c r="N114" i="1"/>
  <c r="M114" i="1"/>
  <c r="G114" i="1"/>
  <c r="K114" i="1"/>
  <c r="L122" i="1"/>
  <c r="N122" i="1"/>
  <c r="M122" i="1"/>
  <c r="G122" i="1"/>
  <c r="K122" i="1"/>
  <c r="L55" i="1"/>
  <c r="N55" i="1"/>
  <c r="M55" i="1"/>
  <c r="G55" i="1"/>
  <c r="K55" i="1"/>
  <c r="K69" i="1"/>
  <c r="N69" i="1"/>
  <c r="M69" i="1"/>
  <c r="G69" i="1"/>
  <c r="L69" i="1"/>
  <c r="K144" i="1"/>
  <c r="N144" i="1"/>
  <c r="M144" i="1"/>
  <c r="G144" i="1"/>
  <c r="L144" i="1"/>
  <c r="K20" i="1"/>
  <c r="N20" i="1"/>
  <c r="M20" i="1"/>
  <c r="G20" i="1"/>
  <c r="L20" i="1"/>
  <c r="K48" i="1"/>
  <c r="N48" i="1"/>
  <c r="M48" i="1"/>
  <c r="G48" i="1"/>
  <c r="L48" i="1"/>
  <c r="K117" i="1"/>
  <c r="N117" i="1"/>
  <c r="M117" i="1"/>
  <c r="G117" i="1"/>
  <c r="L117" i="1"/>
  <c r="K78" i="1"/>
  <c r="N78" i="1"/>
  <c r="M78" i="1"/>
  <c r="G78" i="1"/>
  <c r="L78" i="1"/>
  <c r="K56" i="1"/>
  <c r="N56" i="1"/>
  <c r="M56" i="1"/>
  <c r="G56" i="1"/>
  <c r="L56" i="1"/>
  <c r="K113" i="1"/>
  <c r="N113" i="1"/>
  <c r="M113" i="1"/>
  <c r="G113" i="1"/>
  <c r="L113" i="1"/>
  <c r="L40" i="1"/>
  <c r="N40" i="1"/>
  <c r="M40" i="1"/>
  <c r="G40" i="1"/>
  <c r="K40" i="1"/>
  <c r="K51" i="1"/>
  <c r="N51" i="1"/>
  <c r="M51" i="1"/>
  <c r="G51" i="1"/>
  <c r="L51" i="1"/>
  <c r="L125" i="1"/>
  <c r="N125" i="1"/>
  <c r="M125" i="1"/>
  <c r="G125" i="1"/>
  <c r="K125" i="1"/>
  <c r="K108" i="1"/>
  <c r="N108" i="1"/>
  <c r="M108" i="1"/>
  <c r="G108" i="1"/>
  <c r="L108" i="1"/>
  <c r="K41" i="1"/>
  <c r="N41" i="1"/>
  <c r="M41" i="1"/>
  <c r="G41" i="1"/>
  <c r="L41" i="1"/>
  <c r="K149" i="1"/>
  <c r="N149" i="1"/>
  <c r="M149" i="1"/>
  <c r="G149" i="1"/>
  <c r="L149" i="1"/>
  <c r="K46" i="1"/>
  <c r="N46" i="1"/>
  <c r="M46" i="1"/>
  <c r="G46" i="1"/>
  <c r="L46" i="1"/>
  <c r="K112" i="1"/>
  <c r="N112" i="1"/>
  <c r="M112" i="1"/>
  <c r="G112" i="1"/>
  <c r="L112" i="1"/>
  <c r="L26" i="1"/>
  <c r="N26" i="1"/>
  <c r="M26" i="1"/>
  <c r="G26" i="1"/>
  <c r="K26" i="1"/>
  <c r="L136" i="1"/>
  <c r="N136" i="1"/>
  <c r="M136" i="1"/>
  <c r="G136" i="1"/>
  <c r="K136" i="1"/>
  <c r="K59" i="1"/>
  <c r="N59" i="1"/>
  <c r="M59" i="1"/>
  <c r="G59" i="1"/>
  <c r="L59" i="1"/>
  <c r="N131" i="1"/>
  <c r="M131" i="1"/>
  <c r="F155" i="1"/>
  <c r="K65" i="1"/>
  <c r="N65" i="1"/>
  <c r="M65" i="1"/>
  <c r="G65" i="1"/>
  <c r="L65" i="1"/>
  <c r="L81" i="1"/>
  <c r="N81" i="1"/>
  <c r="M81" i="1"/>
  <c r="G81" i="1"/>
  <c r="K81" i="1"/>
  <c r="L105" i="1"/>
  <c r="N105" i="1"/>
  <c r="M105" i="1"/>
  <c r="G105" i="1"/>
  <c r="K105" i="1"/>
  <c r="K34" i="1"/>
  <c r="N34" i="1"/>
  <c r="M34" i="1"/>
  <c r="G34" i="1"/>
  <c r="L34" i="1"/>
  <c r="K63" i="1"/>
  <c r="N63" i="1"/>
  <c r="M63" i="1"/>
  <c r="G63" i="1"/>
  <c r="L63" i="1"/>
  <c r="L43" i="1"/>
  <c r="N43" i="1"/>
  <c r="M43" i="1"/>
  <c r="G43" i="1"/>
  <c r="K43" i="1"/>
  <c r="L110" i="1"/>
  <c r="N110" i="1"/>
  <c r="M110" i="1"/>
  <c r="G110" i="1"/>
  <c r="K110" i="1"/>
  <c r="L152" i="1"/>
  <c r="N152" i="1"/>
  <c r="M152" i="1"/>
  <c r="G152" i="1"/>
  <c r="K152" i="1"/>
  <c r="K37" i="1"/>
  <c r="N37" i="1"/>
  <c r="M37" i="1"/>
  <c r="G37" i="1"/>
  <c r="L37" i="1"/>
  <c r="K53" i="1"/>
  <c r="N53" i="1"/>
  <c r="M53" i="1"/>
  <c r="G53" i="1"/>
  <c r="L53" i="1"/>
  <c r="L97" i="1"/>
  <c r="N97" i="1"/>
  <c r="M97" i="1"/>
  <c r="G97" i="1"/>
  <c r="K97" i="1"/>
  <c r="L57" i="1"/>
  <c r="N57" i="1"/>
  <c r="M57" i="1"/>
  <c r="G57" i="1"/>
  <c r="K57" i="1"/>
  <c r="L118" i="1"/>
  <c r="N118" i="1"/>
  <c r="M118" i="1"/>
  <c r="G118" i="1"/>
  <c r="K118" i="1"/>
  <c r="L38" i="1"/>
  <c r="N38" i="1"/>
  <c r="M38" i="1"/>
  <c r="G38" i="1"/>
  <c r="K38" i="1"/>
  <c r="L24" i="1"/>
  <c r="N24" i="1"/>
  <c r="M24" i="1"/>
  <c r="G24" i="1"/>
  <c r="K24" i="1"/>
  <c r="K19" i="1"/>
  <c r="N19" i="1"/>
  <c r="M19" i="1"/>
  <c r="G19" i="1"/>
  <c r="L19" i="1"/>
  <c r="K98" i="1"/>
  <c r="N98" i="1"/>
  <c r="M98" i="1"/>
  <c r="G98" i="1"/>
  <c r="L98" i="1"/>
  <c r="K94" i="1"/>
  <c r="N94" i="1"/>
  <c r="M94" i="1"/>
  <c r="G94" i="1"/>
  <c r="L94" i="1"/>
  <c r="L143" i="1"/>
  <c r="N143" i="1"/>
  <c r="M143" i="1"/>
  <c r="G143" i="1"/>
  <c r="K143" i="1"/>
  <c r="L148" i="1"/>
  <c r="N148" i="1"/>
  <c r="M148" i="1"/>
  <c r="G148" i="1"/>
  <c r="K148" i="1"/>
  <c r="L138" i="1"/>
  <c r="N138" i="1"/>
  <c r="M138" i="1"/>
  <c r="G138" i="1"/>
  <c r="K138" i="1"/>
  <c r="L62" i="1"/>
  <c r="N62" i="1"/>
  <c r="M62" i="1"/>
  <c r="G62" i="1"/>
  <c r="K62" i="1"/>
  <c r="K77" i="1"/>
  <c r="N77" i="1"/>
  <c r="M77" i="1"/>
  <c r="G77" i="1"/>
  <c r="L77" i="1"/>
  <c r="L140" i="1"/>
  <c r="N140" i="1"/>
  <c r="M140" i="1"/>
  <c r="G140" i="1"/>
  <c r="K140" i="1"/>
  <c r="K54" i="1"/>
  <c r="N54" i="1"/>
  <c r="M54" i="1"/>
  <c r="G54" i="1"/>
  <c r="L54" i="1"/>
  <c r="L103" i="1"/>
  <c r="N103" i="1"/>
  <c r="M103" i="1"/>
  <c r="G103" i="1"/>
  <c r="K103" i="1"/>
  <c r="L153" i="1"/>
  <c r="N153" i="1"/>
  <c r="M153" i="1"/>
  <c r="G153" i="1"/>
  <c r="K153" i="1"/>
  <c r="K45" i="1"/>
  <c r="N45" i="1"/>
  <c r="M45" i="1"/>
  <c r="G45" i="1"/>
  <c r="L45" i="1"/>
  <c r="K90" i="1"/>
  <c r="N90" i="1"/>
  <c r="M90" i="1"/>
  <c r="G90" i="1"/>
  <c r="L90" i="1"/>
  <c r="K99" i="1"/>
  <c r="N99" i="1"/>
  <c r="M99" i="1"/>
  <c r="G99" i="1"/>
  <c r="L99" i="1"/>
  <c r="L13" i="1"/>
  <c r="N13" i="1"/>
  <c r="M13" i="1"/>
  <c r="G13" i="1"/>
  <c r="K13" i="1"/>
  <c r="L154" i="1"/>
  <c r="N154" i="1"/>
  <c r="M154" i="1"/>
  <c r="G154" i="1"/>
  <c r="K154" i="1"/>
  <c r="L89" i="1"/>
  <c r="N89" i="1"/>
  <c r="M89" i="1"/>
  <c r="G89" i="1"/>
  <c r="K89" i="1"/>
  <c r="L133" i="1"/>
  <c r="N133" i="1"/>
  <c r="M133" i="1"/>
  <c r="G133" i="1"/>
  <c r="K1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 Bazydło</author>
  </authors>
  <commentList>
    <comment ref="G6" authorId="0" shapeId="0" xr:uid="{00000000-0006-0000-0000-000001000000}">
      <text>
        <r>
          <rPr>
            <b/>
            <sz val="14"/>
            <color indexed="81"/>
            <rFont val="Tahoma"/>
            <family val="2"/>
            <charset val="238"/>
          </rPr>
          <t>Informacja o arkuszu;
 Marcin Bazydło 
 tel. 86 215 64 44:</t>
        </r>
        <r>
          <rPr>
            <sz val="14"/>
            <color indexed="81"/>
            <rFont val="Tahoma"/>
            <family val="2"/>
            <charset val="238"/>
          </rPr>
          <t xml:space="preserve">
Należy wypełnić wszystkie pola arkusza własnymi danymi: 
- Nazwa ODBIORCY
- Numer zamówienia
- Data dostawy
- Godziny otwarcia Hurtowni
- Nazwisko zamawiającego 
- KONTAKT do osoby zamawiającej
W druku wypełniamy ilości paletek lub PALET, które automatycznie zostaną przeliczone na sztuki. 
Po kliknięciu na nazwę produktu otwiera się strona z jego opisem w internecie.
Można używać znaku " - " dla pozycji nie zamawianych
Po wypełnieniu, arkusz można wydrukować i przesłać na numer faxu 86 215 64 03, lub zapisać na dysk i wysłać jako załącznik na adres e-mail </t>
        </r>
        <r>
          <rPr>
            <sz val="14"/>
            <color indexed="48"/>
            <rFont val="Tahoma"/>
            <family val="2"/>
            <charset val="238"/>
          </rPr>
          <t>handel@piatnica.com.pl</t>
        </r>
        <r>
          <rPr>
            <sz val="14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<sst xmlns="http://schemas.openxmlformats.org/spreadsheetml/2006/main" count="445" uniqueCount="213">
  <si>
    <t>Ilość zamawiana</t>
  </si>
  <si>
    <t>Lp</t>
  </si>
  <si>
    <t>Nazwa artykułu</t>
  </si>
  <si>
    <t>Opakowanie jednostkowe</t>
  </si>
  <si>
    <t>Opakowanie zbiorcze</t>
  </si>
  <si>
    <t>Opakowań jednost. szt.</t>
  </si>
  <si>
    <t>Opakowań zbiorczych</t>
  </si>
  <si>
    <t>Palet</t>
  </si>
  <si>
    <t>Uwagi</t>
  </si>
  <si>
    <t>Serek  wiejski 200g</t>
  </si>
  <si>
    <t>Tacka 12 szt.</t>
  </si>
  <si>
    <t>Serek  wiejski lekki 150g</t>
  </si>
  <si>
    <t>Serek  wiejski z miodem</t>
  </si>
  <si>
    <t>Serek  wiejski ze szczypiorkiem</t>
  </si>
  <si>
    <t>Serek  wiejski z ananasem</t>
  </si>
  <si>
    <t>Serek  wiejski z brzoskwinią</t>
  </si>
  <si>
    <t>Serek  wiejski z truskawkami</t>
  </si>
  <si>
    <t>Twarożek domowy</t>
  </si>
  <si>
    <t>Twaróg wiejski tłusty</t>
  </si>
  <si>
    <t>Klinek 250g</t>
  </si>
  <si>
    <t>Tacka 6 szt.</t>
  </si>
  <si>
    <t>Twaróg wiejski półtłusty</t>
  </si>
  <si>
    <t>Twaróg wiejski lekki</t>
  </si>
  <si>
    <t>Twój Smak  naturalny</t>
  </si>
  <si>
    <t>Twój Smak  z przyprawami</t>
  </si>
  <si>
    <t>Twój Smak  z chrzanem</t>
  </si>
  <si>
    <t>Twój Smak  z czosnkiem</t>
  </si>
  <si>
    <t>Twój Smak  ze szczypiorkiem</t>
  </si>
  <si>
    <t>Twój Smak  naturalny 200g</t>
  </si>
  <si>
    <t>Twój Smak „PUSZYSTY” naturalny</t>
  </si>
  <si>
    <t>Twój Smak „PUSZYSTY” szczypior</t>
  </si>
  <si>
    <t>Śmietana 12%</t>
  </si>
  <si>
    <t>Śmietana 18%</t>
  </si>
  <si>
    <t>Śmietana 36%</t>
  </si>
  <si>
    <t xml:space="preserve">Śmietanka 30% do ubijania </t>
  </si>
  <si>
    <t>Śmietana 36% wiaderka</t>
  </si>
  <si>
    <t>Śmietanka 30% wiaderka</t>
  </si>
  <si>
    <t>Kefir 0%</t>
  </si>
  <si>
    <t>Kefir 2%</t>
  </si>
  <si>
    <t>Zamówienie złożył:</t>
  </si>
  <si>
    <r>
      <t>ZAMÓWIENIE nr</t>
    </r>
    <r>
      <rPr>
        <sz val="11"/>
        <rFont val="Arial"/>
        <family val="2"/>
        <charset val="238"/>
      </rPr>
      <t/>
    </r>
  </si>
  <si>
    <t xml:space="preserve">  ODBIORCA:</t>
  </si>
  <si>
    <t>DATA REALIZACJI</t>
  </si>
  <si>
    <t xml:space="preserve">OKRĘGOWA SPÓŁDZIELNIA MLECZARSKA W PIĄTNICY  </t>
  </si>
  <si>
    <t>SUMA</t>
  </si>
  <si>
    <t>godziny otwarcia</t>
  </si>
  <si>
    <t>handel@piatnica.com.pl</t>
  </si>
  <si>
    <t xml:space="preserve">Serek wiejski "RODZINNY" 500g </t>
  </si>
  <si>
    <t>Nazwa odbiorcy</t>
  </si>
  <si>
    <t>Twaróg SERNIKOWY mielony</t>
  </si>
  <si>
    <t>Wiaderko 1kg</t>
  </si>
  <si>
    <t>Mascarpone</t>
  </si>
  <si>
    <t>Twój Smak „PUSZYSTY” pieprz</t>
  </si>
  <si>
    <t xml:space="preserve">Śmietana 18% </t>
  </si>
  <si>
    <t xml:space="preserve">Śmietana 12 % </t>
  </si>
  <si>
    <t>Kubek 500g</t>
  </si>
  <si>
    <t xml:space="preserve">Kubek 150g </t>
  </si>
  <si>
    <t>Kubek 150g</t>
  </si>
  <si>
    <t xml:space="preserve">Kubek 200g </t>
  </si>
  <si>
    <t>Kubek 250g</t>
  </si>
  <si>
    <t xml:space="preserve">Kubek 400g </t>
  </si>
  <si>
    <t>Kubek 400g</t>
  </si>
  <si>
    <t>Karton 10 szt.</t>
  </si>
  <si>
    <t>Karton 6 szt.</t>
  </si>
  <si>
    <t>Wiaderko 10kg</t>
  </si>
  <si>
    <t xml:space="preserve">paletek </t>
  </si>
  <si>
    <t>szt</t>
  </si>
  <si>
    <t>Liczba zamówionych pozycji</t>
  </si>
  <si>
    <t>paleta</t>
  </si>
  <si>
    <t>do liczenia paletek</t>
  </si>
  <si>
    <t>do liczenia palet</t>
  </si>
  <si>
    <t>Mascarpone 500g</t>
  </si>
  <si>
    <t>Serek  wiejski lekki "RODZINNY" 500g</t>
  </si>
  <si>
    <t>DANE DO IMPORT ZAMÓWIEŃ</t>
  </si>
  <si>
    <t>NUMER ZAMÓWIENIA IMPULS</t>
  </si>
  <si>
    <t>ID ZAMÓWIENIA IMPULS</t>
  </si>
  <si>
    <t>NUMER PŁATNIKA</t>
  </si>
  <si>
    <t>Null</t>
  </si>
  <si>
    <r>
      <t xml:space="preserve">z dnia </t>
    </r>
    <r>
      <rPr>
        <sz val="12"/>
        <color indexed="10"/>
        <rFont val="Arial"/>
        <family val="2"/>
        <charset val="238"/>
      </rPr>
      <t xml:space="preserve">  </t>
    </r>
    <r>
      <rPr>
        <b/>
        <sz val="12"/>
        <color indexed="10"/>
        <rFont val="Arial"/>
        <family val="2"/>
        <charset val="238"/>
      </rPr>
      <t>rrrr-mm-dd</t>
    </r>
  </si>
  <si>
    <t xml:space="preserve">Twój Smak „PUSZYSTY” z łososiem </t>
  </si>
  <si>
    <t xml:space="preserve">Kubek 135g </t>
  </si>
  <si>
    <t xml:space="preserve">        proszę o dostawę do godziny:</t>
  </si>
  <si>
    <t>Imię i Nazwisko</t>
  </si>
  <si>
    <t>Kontakt:</t>
  </si>
  <si>
    <t>Telefon, fax</t>
  </si>
  <si>
    <t>Karton  8 szt.</t>
  </si>
  <si>
    <t>Kostka 200g</t>
  </si>
  <si>
    <t>Karton 30 szt.</t>
  </si>
  <si>
    <t>Mleko Wiejskie 3,2%</t>
  </si>
  <si>
    <t>Mleko Wiejskie 2,0%</t>
  </si>
  <si>
    <t>Tacka 150g</t>
  </si>
  <si>
    <t>Ser Twarogowy Milandia Śmietankowy</t>
  </si>
  <si>
    <t>Ser Twarogowy Milandia Cebulka  i Zioła</t>
  </si>
  <si>
    <t>Ser Twarogowy Milandia Papryka i Pomidor</t>
  </si>
  <si>
    <t>Śmietankowy SMAK z Ostrołęki</t>
  </si>
  <si>
    <t>Mascarpone 5kg</t>
  </si>
  <si>
    <r>
      <t xml:space="preserve"> Tel. (0-86) 215 64 45,</t>
    </r>
    <r>
      <rPr>
        <sz val="12"/>
        <color indexed="10"/>
        <rFont val="Arial"/>
        <family val="2"/>
        <charset val="238"/>
      </rPr>
      <t xml:space="preserve"> 40, 64, 09, 99 </t>
    </r>
    <r>
      <rPr>
        <sz val="12"/>
        <rFont val="Arial"/>
        <family val="2"/>
        <charset val="238"/>
      </rPr>
      <t xml:space="preserve">   Fax ( 0-86) 215 64 03, </t>
    </r>
    <r>
      <rPr>
        <sz val="12"/>
        <color indexed="10"/>
        <rFont val="Arial"/>
        <family val="2"/>
        <charset val="238"/>
      </rPr>
      <t>05</t>
    </r>
  </si>
  <si>
    <t>Wiaderko 5kg</t>
  </si>
  <si>
    <t>Butelka 1L</t>
  </si>
  <si>
    <t>Zgrzewka 6 szt.</t>
  </si>
  <si>
    <t>Jogurt Grecki Naturalny 0%</t>
  </si>
  <si>
    <t>Jogurt Grecki Truskawka</t>
  </si>
  <si>
    <t>Jogurt Grecki Brzoskwinia</t>
  </si>
  <si>
    <t>Jogurt Grecki Wiśnia</t>
  </si>
  <si>
    <t>Jogurt Grecki Jagoda</t>
  </si>
  <si>
    <t>Jogurt Grecki Malina</t>
  </si>
  <si>
    <t>Jogurt Grecki Gruszka</t>
  </si>
  <si>
    <t>Twój Smak „PUSZYSTY” z pomidorami</t>
  </si>
  <si>
    <t>Śmietana 30%</t>
  </si>
  <si>
    <t>Tacka 9 szt.</t>
  </si>
  <si>
    <t>Kubek 125g</t>
  </si>
  <si>
    <t>Serek  wiejski z malinami i żurawiną</t>
  </si>
  <si>
    <t>Serek  wiejski z jagodami</t>
  </si>
  <si>
    <t>Jogurt Naturalny 2% 330g</t>
  </si>
  <si>
    <t>Kubek 330g</t>
  </si>
  <si>
    <t xml:space="preserve">Kubek 330g </t>
  </si>
  <si>
    <t>Serek Milandia ze szpinakiem i czosnkiem</t>
  </si>
  <si>
    <t>Twój Smak HoReCa 5kg</t>
  </si>
  <si>
    <t>Śmietana 18% HoReCa 1kg</t>
  </si>
  <si>
    <t>Smietana 12% HoReCa 1kg</t>
  </si>
  <si>
    <t>Twój Smak HoReCa 1kg</t>
  </si>
  <si>
    <t>Wiejskie BEZ LAKTOZY 2%</t>
  </si>
  <si>
    <t>Masło EXTRA</t>
  </si>
  <si>
    <t>INFORMACJA</t>
  </si>
  <si>
    <t>Serek wiejski BEZ LAKTOZY 200g</t>
  </si>
  <si>
    <t>ZAMÓWIENIE HoReCa</t>
  </si>
  <si>
    <t>Śmietanka 12% wiaderka</t>
  </si>
  <si>
    <t>Śmietanka 18% wiaderka</t>
  </si>
  <si>
    <t>Śmietanka 42% wiaderka</t>
  </si>
  <si>
    <t>Jogurt 2% HoReCa 1kg</t>
  </si>
  <si>
    <t>Jogurt 2% wiaderko</t>
  </si>
  <si>
    <t>Twaróg Sernikowy 5kg</t>
  </si>
  <si>
    <t xml:space="preserve">Jogurt SYR naturalny150g </t>
  </si>
  <si>
    <t xml:space="preserve">Jogurt SYR z truskawkami 150g </t>
  </si>
  <si>
    <t xml:space="preserve">Jogurt SYR z jagodami 150g </t>
  </si>
  <si>
    <t xml:space="preserve">Jogurt SYR z brzoskwiniami 150g </t>
  </si>
  <si>
    <t xml:space="preserve">Jogurt SYR waniliowy 150g </t>
  </si>
  <si>
    <t>Twój Smak do SUSHI 1kg</t>
  </si>
  <si>
    <t>Mleko UHT 3,2%</t>
  </si>
  <si>
    <t>Mleko UHT 2%</t>
  </si>
  <si>
    <t>Serek wiejski BIO 200g</t>
  </si>
  <si>
    <t>Twaróg wiejski BIO</t>
  </si>
  <si>
    <t xml:space="preserve">Śmietana 18% BIO </t>
  </si>
  <si>
    <t>Jogurt BIO</t>
  </si>
  <si>
    <t>Mleko BIO</t>
  </si>
  <si>
    <t>Mleko czekoladowe 330ml</t>
  </si>
  <si>
    <t>Mleko waniliowe 330ml</t>
  </si>
  <si>
    <t>Mleko truskawkowe 330ml</t>
  </si>
  <si>
    <t>Mleko bananowe 330ml</t>
  </si>
  <si>
    <t>Butelka 330ml</t>
  </si>
  <si>
    <t>Zgrzewka 12 szt.</t>
  </si>
  <si>
    <t>Twój Smak  z ziołami</t>
  </si>
  <si>
    <t>Twój Smak „PUSZYSTY” zioła</t>
  </si>
  <si>
    <t>Twój Smak „PUSZYSTY” z grzybami leśnymi</t>
  </si>
  <si>
    <t>Twój Smak „PUSZYSTY” z chrzanem</t>
  </si>
  <si>
    <t>Kubek 140g</t>
  </si>
  <si>
    <t>SKYR PITNY NATURALNY 330 ml</t>
  </si>
  <si>
    <t>SKYR PITNY MANGO &amp; MARAKUJA 330 ml</t>
  </si>
  <si>
    <t>SKYR PITNY WANILIA 330 ml</t>
  </si>
  <si>
    <t>SKYR PITNY TRUSKAWKA 330 ml</t>
  </si>
  <si>
    <t>SKYR PITNY JAGODA 330 ml</t>
  </si>
  <si>
    <t>Tacka 20 szt.</t>
  </si>
  <si>
    <t>Serek wiejski WYSOKOBIAŁKOWY 200g</t>
  </si>
  <si>
    <t>Jogurt Piątuś jagodowy</t>
  </si>
  <si>
    <t>ŚMIETANA 18% 250 ml</t>
  </si>
  <si>
    <t xml:space="preserve">Butelka 250g </t>
  </si>
  <si>
    <t>Mleko z Belgijską Czekoladą 330ml</t>
  </si>
  <si>
    <t>Mleko kokosowo migdałowe 330ml</t>
  </si>
  <si>
    <t>Śmietana 30% 250 ml</t>
  </si>
  <si>
    <t>Śmietana 10%</t>
  </si>
  <si>
    <t>MLEKO BIO UHT 2,5% 1l</t>
  </si>
  <si>
    <t>BEZ LAKTOZY UHT 1,5% 1l</t>
  </si>
  <si>
    <t>Śmietana 18% UHT 1l</t>
  </si>
  <si>
    <t>Śmietana 30% UHT 1l</t>
  </si>
  <si>
    <t>Jogurt naturalny100g</t>
  </si>
  <si>
    <t>Jogurt owocowy MIX 20 x 100g</t>
  </si>
  <si>
    <t>Kubek 100g</t>
  </si>
  <si>
    <t>Serek Homogenizowany naturalny</t>
  </si>
  <si>
    <t>Serek Homogenizowany waniliowy</t>
  </si>
  <si>
    <t>Serek Homogenizowany truskawkowy</t>
  </si>
  <si>
    <t>Serek Homogenizowany straciatella</t>
  </si>
  <si>
    <t>MLEKO UHT DO KAWY 3,2% 1L</t>
  </si>
  <si>
    <t>Twój Smak Aksamitny naturalny</t>
  </si>
  <si>
    <t>Twój Smak Aksamitny z ziołami</t>
  </si>
  <si>
    <t>Twój Smak Aksamitny  z Łososiem</t>
  </si>
  <si>
    <t>Twój Smak Aksamitny  z jogurtem</t>
  </si>
  <si>
    <t>Karton 8 szt.</t>
  </si>
  <si>
    <t>SKYR PITNY TRUSKAWKA KIWI 330 ml</t>
  </si>
  <si>
    <t>Twój Smak do SUSHI 5kg</t>
  </si>
  <si>
    <t>Wiaderko 3kg</t>
  </si>
  <si>
    <t>Mascarpone 3kg</t>
  </si>
  <si>
    <t>Wiaderko 4kg</t>
  </si>
  <si>
    <t>Twój Smak PUSZYSTY 4kg</t>
  </si>
  <si>
    <t>Mleko UHT 2% HoReCa</t>
  </si>
  <si>
    <t>Mleko UHT 3,2% HoReCa</t>
  </si>
  <si>
    <t>UWAGI np.:</t>
  </si>
  <si>
    <t>NUMER NIP</t>
  </si>
  <si>
    <t>Maslanka</t>
  </si>
  <si>
    <t>Serek Homogenizowany kokosowy</t>
  </si>
  <si>
    <t xml:space="preserve">Jogurt SYR z wiśniami 150g </t>
  </si>
  <si>
    <t>Kubek 180g</t>
  </si>
  <si>
    <t>Jogurt Naturalny 2% 180g</t>
  </si>
  <si>
    <t>PIATNICA ROSLINNA OWSIANA 1l</t>
  </si>
  <si>
    <t>PIATNICA ROSLINNA SOJOWA 1l</t>
  </si>
  <si>
    <t>PIATNICA ROSLINNA MIGDALOWA 1l</t>
  </si>
  <si>
    <t>KOKTAJL MANGO MARAKUJA Z OWSEM</t>
  </si>
  <si>
    <t>KOKTAJL MALINA GRANAT</t>
  </si>
  <si>
    <t>KOKTAJL TRUSKAWKA BANAN</t>
  </si>
  <si>
    <t>Serek Piątuś malinowy</t>
  </si>
  <si>
    <t>Serek Piątuś waniliowy</t>
  </si>
  <si>
    <t>Serek Piątuś bananowy</t>
  </si>
  <si>
    <t>Serek Piątuś truskawkowy</t>
  </si>
  <si>
    <t>PIATNICA ROSLINNA RYZOWA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</si>
</sst>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dddd"/>
    <numFmt numFmtId="166" formatCode="[$-415]d\ mmm\ yy;@"/>
    <numFmt numFmtId="167" formatCode="_-* #,##0\ [$litrów]_-;\-* #,##0\ [$litrów]_-;_-* &quot;-&quot;\ [$litrów]_-;_-@_-"/>
    <numFmt numFmtId="168" formatCode="#,##0_ ;\-#,##0\ "/>
  </numFmts>
  <fonts count="28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4"/>
      <color indexed="48"/>
      <name val="Tahoma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4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  <protection locked="0" hidden="1"/>
    </xf>
    <xf numFmtId="0" fontId="8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15" fillId="4" borderId="0" xfId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  <protection locked="0" hidden="1"/>
    </xf>
    <xf numFmtId="0" fontId="8" fillId="4" borderId="8" xfId="0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1" fontId="12" fillId="3" borderId="12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164" fontId="11" fillId="5" borderId="7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166" fontId="2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1" fontId="13" fillId="9" borderId="20" xfId="0" applyNumberFormat="1" applyFont="1" applyFill="1" applyBorder="1" applyAlignment="1" applyProtection="1">
      <alignment horizontal="center" vertical="center" wrapText="1"/>
    </xf>
    <xf numFmtId="4" fontId="13" fillId="10" borderId="20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1" fillId="11" borderId="23" xfId="1" applyFont="1" applyFill="1" applyBorder="1" applyAlignment="1" applyProtection="1">
      <alignment horizontal="left" vertical="center" wrapText="1"/>
    </xf>
    <xf numFmtId="0" fontId="25" fillId="11" borderId="13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11" fillId="8" borderId="23" xfId="1" applyFont="1" applyFill="1" applyBorder="1" applyAlignment="1" applyProtection="1">
      <alignment horizontal="left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1" fillId="11" borderId="27" xfId="1" applyFont="1" applyFill="1" applyBorder="1" applyAlignment="1" applyProtection="1">
      <alignment horizontal="left" vertical="center" wrapText="1"/>
    </xf>
    <xf numFmtId="0" fontId="25" fillId="11" borderId="21" xfId="0" applyFont="1" applyFill="1" applyBorder="1" applyAlignment="1">
      <alignment horizontal="center" vertical="center" wrapText="1"/>
    </xf>
    <xf numFmtId="0" fontId="25" fillId="11" borderId="22" xfId="0" applyFont="1" applyFill="1" applyBorder="1" applyAlignment="1">
      <alignment horizontal="center" vertical="center" wrapText="1"/>
    </xf>
    <xf numFmtId="0" fontId="11" fillId="11" borderId="24" xfId="1" applyFont="1" applyFill="1" applyBorder="1" applyAlignment="1" applyProtection="1">
      <alignment horizontal="left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center" vertical="center" wrapText="1"/>
    </xf>
    <xf numFmtId="0" fontId="11" fillId="8" borderId="28" xfId="1" applyFont="1" applyFill="1" applyBorder="1" applyAlignment="1" applyProtection="1">
      <alignment horizontal="left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11" fillId="0" borderId="31" xfId="1" applyFont="1" applyFill="1" applyBorder="1" applyAlignment="1" applyProtection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1" fillId="8" borderId="24" xfId="1" applyFont="1" applyFill="1" applyBorder="1" applyAlignment="1" applyProtection="1">
      <alignment horizontal="left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25" fillId="12" borderId="22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25" fillId="18" borderId="21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 wrapText="1"/>
    </xf>
    <xf numFmtId="0" fontId="25" fillId="11" borderId="36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horizontal="center" vertical="center" wrapText="1"/>
    </xf>
    <xf numFmtId="0" fontId="25" fillId="19" borderId="37" xfId="0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23" fillId="3" borderId="13" xfId="0" applyNumberFormat="1" applyFont="1" applyFill="1" applyBorder="1" applyAlignment="1">
      <alignment horizontal="center" vertical="center" wrapText="1"/>
    </xf>
    <xf numFmtId="1" fontId="23" fillId="4" borderId="38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11" borderId="19" xfId="0" applyNumberFormat="1" applyFont="1" applyFill="1" applyBorder="1" applyAlignment="1">
      <alignment horizontal="center" vertical="center" wrapText="1"/>
    </xf>
    <xf numFmtId="1" fontId="23" fillId="11" borderId="13" xfId="0" applyNumberFormat="1" applyFont="1" applyFill="1" applyBorder="1" applyAlignment="1">
      <alignment horizontal="center" vertical="center" wrapText="1"/>
    </xf>
    <xf numFmtId="1" fontId="23" fillId="8" borderId="19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1" fontId="23" fillId="11" borderId="18" xfId="0" applyNumberFormat="1" applyFont="1" applyFill="1" applyBorder="1" applyAlignment="1">
      <alignment horizontal="center" vertical="center" wrapText="1"/>
    </xf>
    <xf numFmtId="1" fontId="23" fillId="11" borderId="39" xfId="0" applyNumberFormat="1" applyFont="1" applyFill="1" applyBorder="1" applyAlignment="1">
      <alignment horizontal="center" vertical="center" wrapText="1"/>
    </xf>
    <xf numFmtId="1" fontId="23" fillId="3" borderId="25" xfId="0" applyNumberFormat="1" applyFont="1" applyFill="1" applyBorder="1" applyAlignment="1">
      <alignment horizontal="center" vertical="center" wrapText="1"/>
    </xf>
    <xf numFmtId="1" fontId="23" fillId="8" borderId="6" xfId="0" applyNumberFormat="1" applyFont="1" applyFill="1" applyBorder="1" applyAlignment="1">
      <alignment horizontal="center" vertical="center" wrapText="1"/>
    </xf>
    <xf numFmtId="1" fontId="23" fillId="3" borderId="29" xfId="0" applyNumberFormat="1" applyFont="1" applyFill="1" applyBorder="1" applyAlignment="1">
      <alignment horizontal="center" vertical="center" wrapText="1"/>
    </xf>
    <xf numFmtId="1" fontId="23" fillId="0" borderId="40" xfId="0" applyNumberFormat="1" applyFont="1" applyFill="1" applyBorder="1" applyAlignment="1">
      <alignment horizontal="center" vertical="center" wrapText="1"/>
    </xf>
    <xf numFmtId="1" fontId="23" fillId="3" borderId="32" xfId="0" applyNumberFormat="1" applyFont="1" applyFill="1" applyBorder="1" applyAlignment="1">
      <alignment horizontal="center" vertical="center" wrapText="1"/>
    </xf>
    <xf numFmtId="1" fontId="23" fillId="4" borderId="41" xfId="0" applyNumberFormat="1" applyFont="1" applyFill="1" applyBorder="1" applyAlignment="1">
      <alignment horizontal="center" vertical="center" wrapText="1"/>
    </xf>
    <xf numFmtId="0" fontId="21" fillId="7" borderId="42" xfId="0" applyFont="1" applyFill="1" applyBorder="1" applyAlignment="1" applyProtection="1">
      <alignment horizontal="center" vertical="center" wrapText="1"/>
      <protection locked="0"/>
    </xf>
    <xf numFmtId="1" fontId="23" fillId="8" borderId="43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3" borderId="44" xfId="0" applyNumberFormat="1" applyFont="1" applyFill="1" applyBorder="1" applyAlignment="1">
      <alignment horizontal="center" vertical="center" wrapText="1"/>
    </xf>
    <xf numFmtId="1" fontId="23" fillId="11" borderId="45" xfId="0" applyNumberFormat="1" applyFont="1" applyFill="1" applyBorder="1" applyAlignment="1">
      <alignment horizontal="center" vertical="center" wrapText="1"/>
    </xf>
    <xf numFmtId="1" fontId="23" fillId="3" borderId="21" xfId="0" applyNumberFormat="1" applyFont="1" applyFill="1" applyBorder="1" applyAlignment="1">
      <alignment horizontal="center" vertical="center" wrapText="1"/>
    </xf>
    <xf numFmtId="1" fontId="23" fillId="11" borderId="46" xfId="0" applyNumberFormat="1" applyFont="1" applyFill="1" applyBorder="1" applyAlignment="1">
      <alignment horizontal="center" vertical="center" wrapText="1"/>
    </xf>
    <xf numFmtId="1" fontId="23" fillId="3" borderId="47" xfId="0" applyNumberFormat="1" applyFont="1" applyFill="1" applyBorder="1" applyAlignment="1">
      <alignment horizontal="center" vertical="center" wrapText="1"/>
    </xf>
    <xf numFmtId="167" fontId="23" fillId="3" borderId="19" xfId="0" applyNumberFormat="1" applyFont="1" applyFill="1" applyBorder="1" applyAlignment="1">
      <alignment horizontal="center" vertical="center" wrapText="1"/>
    </xf>
    <xf numFmtId="4" fontId="23" fillId="3" borderId="13" xfId="0" applyNumberFormat="1" applyFont="1" applyFill="1" applyBorder="1" applyAlignment="1">
      <alignment horizontal="center" vertical="center" wrapText="1"/>
    </xf>
    <xf numFmtId="168" fontId="23" fillId="3" borderId="13" xfId="0" applyNumberFormat="1" applyFont="1" applyFill="1" applyBorder="1" applyAlignment="1">
      <alignment horizontal="center" vertical="center" wrapText="1"/>
    </xf>
    <xf numFmtId="1" fontId="23" fillId="12" borderId="45" xfId="0" applyNumberFormat="1" applyFont="1" applyFill="1" applyBorder="1" applyAlignment="1">
      <alignment horizontal="center" vertical="center" wrapText="1"/>
    </xf>
    <xf numFmtId="1" fontId="23" fillId="17" borderId="46" xfId="0" applyNumberFormat="1" applyFont="1" applyFill="1" applyBorder="1" applyAlignment="1">
      <alignment horizontal="center" vertical="center" wrapText="1"/>
    </xf>
    <xf numFmtId="1" fontId="23" fillId="18" borderId="45" xfId="0" applyNumberFormat="1" applyFont="1" applyFill="1" applyBorder="1" applyAlignment="1">
      <alignment horizontal="center" vertical="center" wrapText="1"/>
    </xf>
    <xf numFmtId="1" fontId="23" fillId="18" borderId="46" xfId="0" applyNumberFormat="1" applyFont="1" applyFill="1" applyBorder="1" applyAlignment="1">
      <alignment horizontal="center" vertical="center" wrapText="1"/>
    </xf>
    <xf numFmtId="1" fontId="23" fillId="19" borderId="43" xfId="0" applyNumberFormat="1" applyFont="1" applyFill="1" applyBorder="1" applyAlignment="1">
      <alignment horizontal="center" vertical="center" wrapText="1"/>
    </xf>
    <xf numFmtId="1" fontId="23" fillId="0" borderId="45" xfId="0" applyNumberFormat="1" applyFont="1" applyFill="1" applyBorder="1" applyAlignment="1">
      <alignment horizontal="center" vertical="center" wrapText="1"/>
    </xf>
    <xf numFmtId="4" fontId="2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17" borderId="19" xfId="0" applyFont="1" applyFill="1" applyBorder="1" applyAlignment="1" applyProtection="1">
      <alignment horizontal="center" vertical="center" wrapText="1"/>
      <protection locked="0"/>
    </xf>
    <xf numFmtId="0" fontId="25" fillId="18" borderId="25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>
      <alignment horizontal="center" vertical="center" wrapText="1"/>
    </xf>
    <xf numFmtId="1" fontId="23" fillId="18" borderId="49" xfId="0" applyNumberFormat="1" applyFont="1" applyFill="1" applyBorder="1" applyAlignment="1">
      <alignment horizontal="center" vertical="center" wrapText="1"/>
    </xf>
    <xf numFmtId="0" fontId="25" fillId="20" borderId="21" xfId="0" applyFont="1" applyFill="1" applyBorder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1" fontId="23" fillId="20" borderId="45" xfId="0" applyNumberFormat="1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1" fontId="23" fillId="20" borderId="46" xfId="0" applyNumberFormat="1" applyFont="1" applyFill="1" applyBorder="1" applyAlignment="1">
      <alignment horizontal="center" vertical="center" wrapText="1"/>
    </xf>
    <xf numFmtId="0" fontId="25" fillId="20" borderId="47" xfId="0" applyFont="1" applyFill="1" applyBorder="1" applyAlignment="1">
      <alignment horizontal="center" vertical="center" wrapText="1"/>
    </xf>
    <xf numFmtId="0" fontId="25" fillId="20" borderId="53" xfId="0" applyFont="1" applyFill="1" applyBorder="1" applyAlignment="1">
      <alignment horizontal="center" vertical="center" wrapText="1"/>
    </xf>
    <xf numFmtId="1" fontId="23" fillId="20" borderId="54" xfId="0" applyNumberFormat="1" applyFont="1" applyFill="1" applyBorder="1" applyAlignment="1">
      <alignment horizontal="center" vertical="center" wrapText="1"/>
    </xf>
    <xf numFmtId="0" fontId="6" fillId="20" borderId="51" xfId="0" applyFont="1" applyFill="1" applyBorder="1" applyAlignment="1" applyProtection="1">
      <alignment horizontal="center" vertical="center" wrapText="1"/>
      <protection locked="0"/>
    </xf>
    <xf numFmtId="0" fontId="6" fillId="20" borderId="52" xfId="0" applyFont="1" applyFill="1" applyBorder="1" applyAlignment="1" applyProtection="1">
      <alignment horizontal="center" vertical="center" wrapText="1"/>
      <protection locked="0"/>
    </xf>
    <xf numFmtId="0" fontId="6" fillId="20" borderId="55" xfId="0" applyFont="1" applyFill="1" applyBorder="1" applyAlignment="1" applyProtection="1">
      <alignment horizontal="center" vertical="center" wrapText="1"/>
      <protection locked="0"/>
    </xf>
    <xf numFmtId="1" fontId="23" fillId="11" borderId="49" xfId="0" applyNumberFormat="1" applyFont="1" applyFill="1" applyBorder="1" applyAlignment="1">
      <alignment horizontal="center" vertical="center" wrapText="1"/>
    </xf>
    <xf numFmtId="1" fontId="23" fillId="20" borderId="13" xfId="0" applyNumberFormat="1" applyFont="1" applyFill="1" applyBorder="1" applyAlignment="1">
      <alignment horizontal="center" vertical="center" wrapText="1"/>
    </xf>
    <xf numFmtId="1" fontId="23" fillId="20" borderId="2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25" fillId="18" borderId="32" xfId="0" applyFont="1" applyFill="1" applyBorder="1" applyAlignment="1">
      <alignment horizontal="center" vertical="center" wrapText="1"/>
    </xf>
    <xf numFmtId="0" fontId="25" fillId="17" borderId="34" xfId="0" applyFont="1" applyFill="1" applyBorder="1" applyAlignment="1">
      <alignment horizontal="center" vertical="center" wrapText="1"/>
    </xf>
    <xf numFmtId="1" fontId="23" fillId="17" borderId="43" xfId="0" applyNumberFormat="1" applyFont="1" applyFill="1" applyBorder="1" applyAlignment="1">
      <alignment horizontal="center" vertical="center" wrapText="1"/>
    </xf>
    <xf numFmtId="0" fontId="11" fillId="21" borderId="23" xfId="1" applyFont="1" applyFill="1" applyBorder="1" applyAlignment="1" applyProtection="1">
      <alignment horizontal="left" vertical="center" wrapText="1"/>
    </xf>
    <xf numFmtId="1" fontId="23" fillId="21" borderId="43" xfId="0" applyNumberFormat="1" applyFont="1" applyFill="1" applyBorder="1" applyAlignment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  <protection locked="0"/>
    </xf>
    <xf numFmtId="1" fontId="23" fillId="0" borderId="49" xfId="0" applyNumberFormat="1" applyFont="1" applyFill="1" applyBorder="1" applyAlignment="1">
      <alignment horizontal="center" vertical="center" wrapText="1"/>
    </xf>
    <xf numFmtId="0" fontId="6" fillId="11" borderId="55" xfId="0" applyFont="1" applyFill="1" applyBorder="1" applyAlignment="1" applyProtection="1">
      <alignment horizontal="center" vertical="center" wrapText="1"/>
      <protection locked="0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horizontal="center" vertical="center" wrapText="1"/>
    </xf>
    <xf numFmtId="1" fontId="23" fillId="11" borderId="61" xfId="0" applyNumberFormat="1" applyFont="1" applyFill="1" applyBorder="1" applyAlignment="1">
      <alignment horizontal="center" vertical="center" wrapText="1"/>
    </xf>
    <xf numFmtId="1" fontId="23" fillId="3" borderId="35" xfId="0" applyNumberFormat="1" applyFont="1" applyFill="1" applyBorder="1" applyAlignment="1">
      <alignment horizontal="center" vertical="center" wrapText="1"/>
    </xf>
    <xf numFmtId="0" fontId="11" fillId="7" borderId="31" xfId="1" applyFont="1" applyFill="1" applyBorder="1" applyAlignment="1" applyProtection="1">
      <alignment horizontal="left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1" fontId="23" fillId="7" borderId="40" xfId="0" applyNumberFormat="1" applyFont="1" applyFill="1" applyBorder="1" applyAlignment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  <protection locked="0"/>
    </xf>
    <xf numFmtId="0" fontId="25" fillId="22" borderId="13" xfId="0" applyFont="1" applyFill="1" applyBorder="1" applyAlignment="1">
      <alignment horizontal="center" vertical="center" wrapText="1"/>
    </xf>
    <xf numFmtId="0" fontId="25" fillId="22" borderId="34" xfId="0" applyFont="1" applyFill="1" applyBorder="1" applyAlignment="1">
      <alignment horizontal="center" vertical="center" wrapText="1"/>
    </xf>
    <xf numFmtId="1" fontId="23" fillId="22" borderId="43" xfId="0" applyNumberFormat="1" applyFont="1" applyFill="1" applyBorder="1" applyAlignment="1">
      <alignment horizontal="center" vertical="center" wrapText="1"/>
    </xf>
    <xf numFmtId="1" fontId="23" fillId="22" borderId="13" xfId="0" applyNumberFormat="1" applyFont="1" applyFill="1" applyBorder="1" applyAlignment="1">
      <alignment horizontal="center" vertical="center" wrapText="1"/>
    </xf>
    <xf numFmtId="0" fontId="6" fillId="22" borderId="19" xfId="0" applyFont="1" applyFill="1" applyBorder="1" applyAlignment="1" applyProtection="1">
      <alignment horizontal="center" vertical="center" wrapText="1"/>
      <protection locked="0"/>
    </xf>
    <xf numFmtId="167" fontId="23" fillId="21" borderId="19" xfId="0" applyNumberFormat="1" applyFont="1" applyFill="1" applyBorder="1" applyAlignment="1">
      <alignment horizontal="center" vertical="center" wrapText="1"/>
    </xf>
    <xf numFmtId="168" fontId="23" fillId="21" borderId="1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1" fillId="20" borderId="27" xfId="1" applyFont="1" applyFill="1" applyBorder="1" applyAlignment="1" applyProtection="1">
      <alignment horizontal="left" vertical="center" wrapText="1"/>
    </xf>
    <xf numFmtId="0" fontId="11" fillId="20" borderId="23" xfId="1" applyFont="1" applyFill="1" applyBorder="1" applyAlignment="1" applyProtection="1">
      <alignment horizontal="left" vertical="center" wrapText="1"/>
    </xf>
    <xf numFmtId="0" fontId="11" fillId="11" borderId="9" xfId="1" applyFont="1" applyFill="1" applyBorder="1" applyAlignment="1" applyProtection="1">
      <alignment horizontal="left" vertical="center" wrapText="1"/>
    </xf>
    <xf numFmtId="0" fontId="11" fillId="0" borderId="27" xfId="1" applyFont="1" applyFill="1" applyBorder="1" applyAlignment="1" applyProtection="1">
      <alignment horizontal="left" vertical="center" wrapText="1"/>
    </xf>
    <xf numFmtId="0" fontId="11" fillId="12" borderId="27" xfId="1" applyFont="1" applyFill="1" applyBorder="1" applyAlignment="1" applyProtection="1">
      <alignment horizontal="left" vertical="center" wrapText="1"/>
    </xf>
    <xf numFmtId="0" fontId="11" fillId="17" borderId="23" xfId="1" applyFont="1" applyFill="1" applyBorder="1" applyAlignment="1" applyProtection="1">
      <alignment horizontal="left" vertical="center" wrapText="1"/>
    </xf>
    <xf numFmtId="0" fontId="11" fillId="18" borderId="23" xfId="1" applyFont="1" applyFill="1" applyBorder="1" applyAlignment="1" applyProtection="1">
      <alignment horizontal="left" vertical="center" wrapText="1"/>
    </xf>
    <xf numFmtId="0" fontId="11" fillId="18" borderId="24" xfId="1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11" borderId="62" xfId="1" applyFont="1" applyFill="1" applyBorder="1" applyAlignment="1" applyProtection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1" fillId="22" borderId="23" xfId="1" applyFont="1" applyFill="1" applyBorder="1" applyAlignment="1" applyProtection="1">
      <alignment horizontal="left" vertical="center" wrapText="1"/>
    </xf>
    <xf numFmtId="0" fontId="11" fillId="3" borderId="23" xfId="1" applyFont="1" applyFill="1" applyBorder="1" applyAlignment="1" applyProtection="1">
      <alignment horizontal="left"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0" fontId="6" fillId="18" borderId="58" xfId="0" applyFont="1" applyFill="1" applyBorder="1" applyAlignment="1" applyProtection="1">
      <alignment horizontal="center" vertical="center" wrapText="1"/>
      <protection locked="0"/>
    </xf>
    <xf numFmtId="0" fontId="25" fillId="23" borderId="29" xfId="0" applyFont="1" applyFill="1" applyBorder="1" applyAlignment="1">
      <alignment horizontal="center" vertical="center" wrapText="1"/>
    </xf>
    <xf numFmtId="0" fontId="25" fillId="23" borderId="30" xfId="0" applyFont="1" applyFill="1" applyBorder="1" applyAlignment="1">
      <alignment horizontal="center" vertical="center" wrapText="1"/>
    </xf>
    <xf numFmtId="1" fontId="23" fillId="23" borderId="63" xfId="0" applyNumberFormat="1" applyFont="1" applyFill="1" applyBorder="1" applyAlignment="1">
      <alignment horizontal="center" vertical="center" wrapText="1"/>
    </xf>
    <xf numFmtId="0" fontId="6" fillId="23" borderId="6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>
      <alignment horizontal="left" vertical="center" wrapText="1"/>
    </xf>
    <xf numFmtId="1" fontId="23" fillId="13" borderId="59" xfId="0" applyNumberFormat="1" applyFont="1" applyFill="1" applyBorder="1" applyAlignment="1">
      <alignment horizontal="center" vertical="center" wrapText="1"/>
    </xf>
    <xf numFmtId="0" fontId="11" fillId="11" borderId="54" xfId="1" applyFont="1" applyFill="1" applyBorder="1" applyAlignment="1" applyProtection="1">
      <alignment horizontal="left" vertical="center" wrapText="1"/>
    </xf>
    <xf numFmtId="0" fontId="11" fillId="18" borderId="31" xfId="1" applyFont="1" applyFill="1" applyBorder="1" applyAlignment="1" applyProtection="1">
      <alignment horizontal="left" vertical="center" wrapText="1"/>
    </xf>
    <xf numFmtId="0" fontId="25" fillId="18" borderId="33" xfId="0" applyFont="1" applyFill="1" applyBorder="1" applyAlignment="1">
      <alignment horizontal="center" vertical="center" wrapText="1"/>
    </xf>
    <xf numFmtId="1" fontId="23" fillId="18" borderId="65" xfId="0" applyNumberFormat="1" applyFont="1" applyFill="1" applyBorder="1" applyAlignment="1">
      <alignment horizontal="center" vertical="center" wrapText="1"/>
    </xf>
    <xf numFmtId="0" fontId="11" fillId="18" borderId="45" xfId="1" applyFont="1" applyFill="1" applyBorder="1" applyAlignment="1" applyProtection="1">
      <alignment horizontal="left" vertical="center" wrapText="1"/>
    </xf>
    <xf numFmtId="0" fontId="11" fillId="15" borderId="31" xfId="1" applyFont="1" applyFill="1" applyBorder="1" applyAlignment="1" applyProtection="1">
      <alignment horizontal="left" vertical="center" wrapText="1"/>
    </xf>
    <xf numFmtId="0" fontId="25" fillId="15" borderId="32" xfId="0" applyFont="1" applyFill="1" applyBorder="1" applyAlignment="1">
      <alignment horizontal="center" vertical="center" wrapText="1"/>
    </xf>
    <xf numFmtId="0" fontId="25" fillId="15" borderId="33" xfId="0" applyFont="1" applyFill="1" applyBorder="1" applyAlignment="1">
      <alignment horizontal="center" vertical="center" wrapText="1"/>
    </xf>
    <xf numFmtId="1" fontId="23" fillId="15" borderId="42" xfId="0" applyNumberFormat="1" applyFont="1" applyFill="1" applyBorder="1" applyAlignment="1">
      <alignment horizontal="center" vertical="center" wrapText="1"/>
    </xf>
    <xf numFmtId="1" fontId="23" fillId="15" borderId="3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23" borderId="32" xfId="0" applyFont="1" applyFill="1" applyBorder="1" applyAlignment="1">
      <alignment horizontal="left" vertical="center" wrapText="1"/>
    </xf>
    <xf numFmtId="0" fontId="25" fillId="23" borderId="32" xfId="0" applyFont="1" applyFill="1" applyBorder="1" applyAlignment="1">
      <alignment horizontal="center" vertical="center" wrapText="1"/>
    </xf>
    <xf numFmtId="0" fontId="25" fillId="23" borderId="33" xfId="0" applyFont="1" applyFill="1" applyBorder="1" applyAlignment="1">
      <alignment horizontal="center" vertical="center" wrapText="1"/>
    </xf>
    <xf numFmtId="1" fontId="23" fillId="23" borderId="42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11" fillId="19" borderId="45" xfId="1" applyFont="1" applyFill="1" applyBorder="1" applyAlignment="1" applyProtection="1">
      <alignment horizontal="left" vertical="center" wrapText="1"/>
    </xf>
    <xf numFmtId="0" fontId="25" fillId="19" borderId="21" xfId="0" applyFont="1" applyFill="1" applyBorder="1" applyAlignment="1">
      <alignment horizontal="center" vertical="center" wrapText="1"/>
    </xf>
    <xf numFmtId="0" fontId="25" fillId="19" borderId="57" xfId="0" applyFont="1" applyFill="1" applyBorder="1" applyAlignment="1">
      <alignment horizontal="center" vertical="center" wrapText="1"/>
    </xf>
    <xf numFmtId="1" fontId="23" fillId="19" borderId="59" xfId="0" applyNumberFormat="1" applyFont="1" applyFill="1" applyBorder="1" applyAlignment="1">
      <alignment horizontal="center" vertical="center" wrapText="1"/>
    </xf>
    <xf numFmtId="0" fontId="11" fillId="19" borderId="65" xfId="1" applyFont="1" applyFill="1" applyBorder="1" applyAlignment="1" applyProtection="1">
      <alignment horizontal="left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 wrapText="1"/>
    </xf>
    <xf numFmtId="0" fontId="6" fillId="18" borderId="51" xfId="0" applyFont="1" applyFill="1" applyBorder="1" applyAlignment="1" applyProtection="1">
      <alignment horizontal="center" vertical="center" wrapText="1"/>
      <protection locked="0"/>
    </xf>
    <xf numFmtId="0" fontId="11" fillId="18" borderId="46" xfId="1" applyFont="1" applyFill="1" applyBorder="1" applyAlignment="1" applyProtection="1">
      <alignment horizontal="left" vertical="center" wrapText="1"/>
    </xf>
    <xf numFmtId="0" fontId="11" fillId="24" borderId="32" xfId="0" applyFont="1" applyFill="1" applyBorder="1" applyAlignment="1">
      <alignment horizontal="left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1" fontId="23" fillId="24" borderId="4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20" borderId="45" xfId="1" applyFont="1" applyFill="1" applyBorder="1" applyAlignment="1" applyProtection="1">
      <alignment horizontal="left" vertical="center" wrapText="1"/>
    </xf>
    <xf numFmtId="0" fontId="11" fillId="20" borderId="46" xfId="1" applyFont="1" applyFill="1" applyBorder="1" applyAlignment="1" applyProtection="1">
      <alignment horizontal="left" vertical="center" wrapText="1"/>
    </xf>
    <xf numFmtId="0" fontId="11" fillId="20" borderId="54" xfId="1" applyFont="1" applyFill="1" applyBorder="1" applyAlignment="1" applyProtection="1">
      <alignment horizontal="left" vertical="center" wrapText="1"/>
    </xf>
    <xf numFmtId="0" fontId="11" fillId="18" borderId="13" xfId="1" applyFont="1" applyFill="1" applyBorder="1" applyAlignment="1" applyProtection="1">
      <alignment horizontal="left" vertical="center" wrapText="1"/>
    </xf>
    <xf numFmtId="0" fontId="11" fillId="18" borderId="32" xfId="1" applyFont="1" applyFill="1" applyBorder="1" applyAlignment="1" applyProtection="1">
      <alignment horizontal="left" vertical="center" wrapText="1"/>
    </xf>
    <xf numFmtId="0" fontId="6" fillId="18" borderId="5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>
      <alignment horizontal="center" vertical="center" wrapText="1"/>
    </xf>
    <xf numFmtId="1" fontId="23" fillId="20" borderId="47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23" borderId="31" xfId="0" applyFont="1" applyFill="1" applyBorder="1" applyAlignment="1" applyProtection="1">
      <alignment horizontal="center" vertical="center" wrapText="1"/>
      <protection locked="0"/>
    </xf>
    <xf numFmtId="0" fontId="6" fillId="24" borderId="31" xfId="0" applyFont="1" applyFill="1" applyBorder="1" applyAlignment="1" applyProtection="1">
      <alignment horizontal="center" vertical="center" wrapText="1"/>
      <protection locked="0"/>
    </xf>
    <xf numFmtId="0" fontId="6" fillId="15" borderId="58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11" borderId="52" xfId="0" applyFont="1" applyFill="1" applyBorder="1" applyAlignment="1" applyProtection="1">
      <alignment horizontal="center" vertical="center" wrapText="1"/>
      <protection locked="0"/>
    </xf>
    <xf numFmtId="0" fontId="6" fillId="8" borderId="52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11" borderId="51" xfId="0" applyFont="1" applyFill="1" applyBorder="1" applyAlignment="1" applyProtection="1">
      <alignment horizontal="center" vertical="center" wrapText="1"/>
      <protection locked="0"/>
    </xf>
    <xf numFmtId="0" fontId="6" fillId="11" borderId="56" xfId="0" applyFont="1" applyFill="1" applyBorder="1" applyAlignment="1" applyProtection="1">
      <alignment horizontal="center" vertical="center" wrapText="1"/>
      <protection locked="0"/>
    </xf>
    <xf numFmtId="0" fontId="6" fillId="8" borderId="64" xfId="0" applyFont="1" applyFill="1" applyBorder="1" applyAlignment="1" applyProtection="1">
      <alignment horizontal="center" vertical="center" wrapText="1"/>
      <protection locked="0"/>
    </xf>
    <xf numFmtId="0" fontId="6" fillId="12" borderId="51" xfId="0" applyFont="1" applyFill="1" applyBorder="1" applyAlignment="1" applyProtection="1">
      <alignment horizontal="center" vertical="center" wrapText="1"/>
      <protection locked="0"/>
    </xf>
    <xf numFmtId="0" fontId="6" fillId="17" borderId="52" xfId="0" applyFont="1" applyFill="1" applyBorder="1" applyAlignment="1" applyProtection="1">
      <alignment horizontal="center" vertical="center" wrapText="1"/>
      <protection locked="0"/>
    </xf>
    <xf numFmtId="0" fontId="6" fillId="18" borderId="56" xfId="0" applyFont="1" applyFill="1" applyBorder="1" applyAlignment="1" applyProtection="1">
      <alignment horizontal="center" vertical="center" wrapText="1"/>
      <protection locked="0"/>
    </xf>
    <xf numFmtId="0" fontId="6" fillId="19" borderId="51" xfId="0" applyFont="1" applyFill="1" applyBorder="1" applyAlignment="1" applyProtection="1">
      <alignment horizontal="center" vertical="center" wrapText="1"/>
      <protection locked="0"/>
    </xf>
    <xf numFmtId="0" fontId="6" fillId="19" borderId="58" xfId="0" applyFont="1" applyFill="1" applyBorder="1" applyAlignment="1" applyProtection="1">
      <alignment horizontal="center" vertical="center" wrapText="1"/>
      <protection locked="0"/>
    </xf>
    <xf numFmtId="0" fontId="21" fillId="7" borderId="45" xfId="0" applyFont="1" applyFill="1" applyBorder="1" applyAlignment="1" applyProtection="1">
      <alignment horizontal="center" vertical="center" wrapText="1"/>
      <protection locked="0"/>
    </xf>
    <xf numFmtId="0" fontId="21" fillId="7" borderId="46" xfId="0" applyFont="1" applyFill="1" applyBorder="1" applyAlignment="1" applyProtection="1">
      <alignment horizontal="center" vertical="center" wrapText="1"/>
      <protection locked="0"/>
    </xf>
    <xf numFmtId="4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54" xfId="0" applyFont="1" applyFill="1" applyBorder="1" applyAlignment="1" applyProtection="1">
      <alignment horizontal="center" vertical="center" wrapText="1"/>
      <protection locked="0"/>
    </xf>
    <xf numFmtId="0" fontId="21" fillId="7" borderId="49" xfId="0" applyFont="1" applyFill="1" applyBorder="1" applyAlignment="1" applyProtection="1">
      <alignment horizontal="center" vertical="center" wrapText="1"/>
      <protection locked="0"/>
    </xf>
    <xf numFmtId="0" fontId="21" fillId="7" borderId="65" xfId="0" applyFont="1" applyFill="1" applyBorder="1" applyAlignment="1" applyProtection="1">
      <alignment horizontal="center" vertical="center" wrapText="1"/>
      <protection locked="0"/>
    </xf>
    <xf numFmtId="0" fontId="21" fillId="7" borderId="70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11" fillId="21" borderId="24" xfId="1" applyFont="1" applyFill="1" applyBorder="1" applyAlignment="1" applyProtection="1">
      <alignment horizontal="left" vertical="center" wrapText="1"/>
    </xf>
    <xf numFmtId="0" fontId="25" fillId="21" borderId="26" xfId="0" applyFont="1" applyFill="1" applyBorder="1" applyAlignment="1">
      <alignment horizontal="center" vertical="center" wrapText="1"/>
    </xf>
    <xf numFmtId="0" fontId="25" fillId="21" borderId="50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 applyProtection="1">
      <alignment horizontal="center" vertical="center" wrapText="1"/>
      <protection locked="0"/>
    </xf>
    <xf numFmtId="0" fontId="25" fillId="3" borderId="15" xfId="0" applyFont="1" applyFill="1" applyBorder="1" applyAlignment="1">
      <alignment horizontal="center" vertical="center" wrapText="1"/>
    </xf>
    <xf numFmtId="1" fontId="23" fillId="0" borderId="48" xfId="0" applyNumberFormat="1" applyFont="1" applyFill="1" applyBorder="1" applyAlignment="1">
      <alignment horizontal="center" vertical="center" wrapText="1"/>
    </xf>
    <xf numFmtId="1" fontId="23" fillId="21" borderId="46" xfId="0" applyNumberFormat="1" applyFont="1" applyFill="1" applyBorder="1" applyAlignment="1">
      <alignment horizontal="center" vertical="center" wrapText="1"/>
    </xf>
    <xf numFmtId="0" fontId="11" fillId="24" borderId="24" xfId="1" applyFont="1" applyFill="1" applyBorder="1" applyAlignment="1" applyProtection="1">
      <alignment horizontal="left" vertical="center" wrapText="1"/>
    </xf>
    <xf numFmtId="1" fontId="23" fillId="24" borderId="49" xfId="0" applyNumberFormat="1" applyFont="1" applyFill="1" applyBorder="1" applyAlignment="1">
      <alignment horizontal="center" vertical="center" wrapText="1"/>
    </xf>
    <xf numFmtId="0" fontId="6" fillId="24" borderId="39" xfId="0" applyFont="1" applyFill="1" applyBorder="1" applyAlignment="1" applyProtection="1">
      <alignment horizontal="center" vertical="center" wrapText="1"/>
      <protection locked="0"/>
    </xf>
    <xf numFmtId="0" fontId="11" fillId="25" borderId="24" xfId="1" applyFont="1" applyFill="1" applyBorder="1" applyAlignment="1" applyProtection="1">
      <alignment horizontal="left" vertical="center" wrapText="1"/>
    </xf>
    <xf numFmtId="1" fontId="23" fillId="25" borderId="49" xfId="0" applyNumberFormat="1" applyFont="1" applyFill="1" applyBorder="1" applyAlignment="1">
      <alignment horizontal="center" vertical="center" wrapText="1"/>
    </xf>
    <xf numFmtId="0" fontId="6" fillId="25" borderId="39" xfId="0" applyFont="1" applyFill="1" applyBorder="1" applyAlignment="1" applyProtection="1">
      <alignment horizontal="center" vertical="center" wrapText="1"/>
      <protection locked="0"/>
    </xf>
    <xf numFmtId="0" fontId="25" fillId="25" borderId="26" xfId="0" applyFont="1" applyFill="1" applyBorder="1" applyAlignment="1">
      <alignment horizontal="center" vertical="center" wrapText="1"/>
    </xf>
    <xf numFmtId="0" fontId="11" fillId="0" borderId="45" xfId="1" applyFont="1" applyFill="1" applyBorder="1" applyAlignment="1" applyProtection="1">
      <alignment horizontal="left" vertical="center" wrapText="1"/>
    </xf>
    <xf numFmtId="1" fontId="23" fillId="0" borderId="59" xfId="0" applyNumberFormat="1" applyFont="1" applyFill="1" applyBorder="1" applyAlignment="1">
      <alignment horizontal="center" vertical="center" wrapText="1"/>
    </xf>
    <xf numFmtId="0" fontId="11" fillId="0" borderId="46" xfId="1" applyFont="1" applyFill="1" applyBorder="1" applyAlignment="1" applyProtection="1">
      <alignment horizontal="left" vertical="center" wrapText="1"/>
    </xf>
    <xf numFmtId="0" fontId="11" fillId="0" borderId="54" xfId="1" applyFont="1" applyFill="1" applyBorder="1" applyAlignment="1" applyProtection="1">
      <alignment horizontal="left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11" fillId="25" borderId="9" xfId="1" applyFont="1" applyFill="1" applyBorder="1" applyAlignment="1" applyProtection="1">
      <alignment horizontal="left" vertical="center" wrapText="1"/>
    </xf>
    <xf numFmtId="0" fontId="25" fillId="25" borderId="8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1" fontId="23" fillId="25" borderId="17" xfId="0" applyNumberFormat="1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6" fillId="25" borderId="3" xfId="0" applyFont="1" applyFill="1" applyBorder="1" applyAlignment="1" applyProtection="1">
      <alignment horizontal="center" vertical="center" wrapText="1"/>
      <protection locked="0"/>
    </xf>
    <xf numFmtId="0" fontId="6" fillId="25" borderId="5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21" fillId="7" borderId="13" xfId="0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11" fillId="19" borderId="70" xfId="1" applyFont="1" applyFill="1" applyBorder="1" applyAlignment="1" applyProtection="1">
      <alignment horizontal="left" vertical="center" wrapText="1"/>
    </xf>
    <xf numFmtId="0" fontId="25" fillId="19" borderId="25" xfId="0" applyFont="1" applyFill="1" applyBorder="1" applyAlignment="1">
      <alignment horizontal="center" vertical="center" wrapText="1"/>
    </xf>
    <xf numFmtId="0" fontId="25" fillId="19" borderId="71" xfId="0" applyFont="1" applyFill="1" applyBorder="1" applyAlignment="1">
      <alignment horizontal="center" vertical="center" wrapText="1"/>
    </xf>
    <xf numFmtId="1" fontId="23" fillId="19" borderId="72" xfId="0" applyNumberFormat="1" applyFont="1" applyFill="1" applyBorder="1" applyAlignment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11" fillId="5" borderId="7" xfId="0" applyNumberFormat="1" applyFont="1" applyFill="1" applyBorder="1" applyAlignment="1" applyProtection="1">
      <alignment vertical="center" wrapText="1"/>
      <protection locked="0"/>
    </xf>
    <xf numFmtId="1" fontId="23" fillId="13" borderId="1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23" fillId="0" borderId="65" xfId="0" applyNumberFormat="1" applyFont="1" applyFill="1" applyBorder="1" applyAlignment="1">
      <alignment horizontal="center" vertical="center" wrapText="1"/>
    </xf>
    <xf numFmtId="1" fontId="23" fillId="13" borderId="40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0" fontId="11" fillId="23" borderId="63" xfId="0" applyFont="1" applyFill="1" applyBorder="1" applyAlignment="1">
      <alignment horizontal="left" vertical="center" wrapText="1"/>
    </xf>
    <xf numFmtId="1" fontId="23" fillId="13" borderId="60" xfId="0" applyNumberFormat="1" applyFont="1" applyFill="1" applyBorder="1" applyAlignment="1">
      <alignment horizontal="center" vertical="center" wrapText="1"/>
    </xf>
    <xf numFmtId="0" fontId="21" fillId="7" borderId="63" xfId="0" applyFont="1" applyFill="1" applyBorder="1" applyAlignment="1" applyProtection="1">
      <alignment horizontal="center" vertical="center" wrapText="1"/>
      <protection locked="0"/>
    </xf>
    <xf numFmtId="0" fontId="11" fillId="18" borderId="49" xfId="1" applyFont="1" applyFill="1" applyBorder="1" applyAlignment="1" applyProtection="1">
      <alignment horizontal="left" vertical="center" wrapText="1"/>
    </xf>
    <xf numFmtId="0" fontId="11" fillId="11" borderId="31" xfId="1" applyFont="1" applyFill="1" applyBorder="1" applyAlignment="1" applyProtection="1">
      <alignment horizontal="left" vertical="center" wrapText="1"/>
    </xf>
    <xf numFmtId="0" fontId="25" fillId="11" borderId="32" xfId="0" applyFont="1" applyFill="1" applyBorder="1" applyAlignment="1">
      <alignment horizontal="center" vertical="center" wrapText="1"/>
    </xf>
    <xf numFmtId="1" fontId="23" fillId="11" borderId="65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11" fillId="26" borderId="63" xfId="1" applyFont="1" applyFill="1" applyBorder="1" applyAlignment="1" applyProtection="1">
      <alignment horizontal="left" vertical="center" wrapText="1"/>
    </xf>
    <xf numFmtId="0" fontId="25" fillId="26" borderId="29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1" fontId="23" fillId="26" borderId="6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0" fontId="6" fillId="26" borderId="6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4" fontId="21" fillId="3" borderId="7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74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57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75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76" xfId="0" applyNumberFormat="1" applyFont="1" applyFill="1" applyBorder="1" applyAlignment="1" applyProtection="1">
      <alignment horizontal="center" vertical="center" wrapText="1"/>
      <protection locked="0"/>
    </xf>
    <xf numFmtId="1" fontId="23" fillId="27" borderId="46" xfId="0" applyNumberFormat="1" applyFont="1" applyFill="1" applyBorder="1" applyAlignment="1">
      <alignment horizontal="center" vertical="center" wrapText="1"/>
    </xf>
    <xf numFmtId="0" fontId="11" fillId="27" borderId="23" xfId="1" applyFont="1" applyFill="1" applyBorder="1" applyAlignment="1" applyProtection="1">
      <alignment horizontal="left" vertical="center" wrapText="1"/>
    </xf>
    <xf numFmtId="0" fontId="6" fillId="27" borderId="58" xfId="0" applyFont="1" applyFill="1" applyBorder="1" applyAlignment="1" applyProtection="1">
      <alignment horizontal="center" vertical="center" wrapText="1"/>
      <protection locked="0"/>
    </xf>
    <xf numFmtId="2" fontId="13" fillId="9" borderId="20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25" fillId="21" borderId="15" xfId="0" applyFont="1" applyFill="1" applyBorder="1" applyAlignment="1">
      <alignment horizontal="center" vertical="center" wrapText="1"/>
    </xf>
    <xf numFmtId="0" fontId="25" fillId="21" borderId="5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8" fillId="5" borderId="60" xfId="0" applyNumberFormat="1" applyFont="1" applyFill="1" applyBorder="1" applyAlignment="1" applyProtection="1">
      <alignment horizontal="center" vertical="center" wrapText="1"/>
    </xf>
    <xf numFmtId="164" fontId="8" fillId="5" borderId="7" xfId="0" applyNumberFormat="1" applyFont="1" applyFill="1" applyBorder="1" applyAlignment="1" applyProtection="1">
      <alignment horizontal="center" vertical="center" wrapText="1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11" fillId="4" borderId="64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16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16" borderId="64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21" fillId="7" borderId="11" xfId="0" applyNumberFormat="1" applyFont="1" applyFill="1" applyBorder="1" applyAlignment="1" applyProtection="1">
      <alignment horizontal="center" vertical="center"/>
      <protection locked="0"/>
    </xf>
    <xf numFmtId="1" fontId="21" fillId="7" borderId="5" xfId="0" applyNumberFormat="1" applyFont="1" applyFill="1" applyBorder="1" applyAlignment="1" applyProtection="1">
      <alignment horizontal="center" vertical="center"/>
      <protection locked="0"/>
    </xf>
    <xf numFmtId="0" fontId="0" fillId="14" borderId="1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11" borderId="13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5" fillId="25" borderId="26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164" fontId="2" fillId="7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</cellXfs>
  <cellStyles count="3">
    <cellStyle name="Hiperłącze" xfId="1" builtinId="8"/>
    <cellStyle name="Hiperłącze 2" xfId="2" xr:uid="{00000000-0005-0000-0000-000001000000}"/>
    <cellStyle name="Normalny" xfId="0" builtinId="0"/>
  </cellStyles>
  <dxfs count="14"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ill>
        <patternFill>
          <bgColor rgb="FFFF000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666751</xdr:colOff>
      <xdr:row>1</xdr:row>
      <xdr:rowOff>95250</xdr:rowOff>
    </xdr:from>
    <xdr:to>
      <xdr:col>14</xdr:col>
      <xdr:colOff>2571751</xdr:colOff>
      <xdr:row>5</xdr:row>
      <xdr:rowOff>14732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71D58A-EAEB-4357-8E34-324D7C6E5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3180" y="272143"/>
          <a:ext cx="1905000" cy="790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iatnica.com.pl/p/pl/twoj-smak-puszysty-ze-szczypiorkiem-150g.html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piatnica.com.pl/p/pl/kefir-0--lekki-400g.html" TargetMode="External"/><Relationship Id="rId42" Type="http://schemas.openxmlformats.org/officeDocument/2006/relationships/hyperlink" Target="http://piatnica.com.pl/p/pl/ser-twarogowy-z-mascarpone-milandia-cebulka-szalotka-i-ziola-150g.html" TargetMode="External"/><Relationship Id="rId47" Type="http://schemas.openxmlformats.org/officeDocument/2006/relationships/hyperlink" Target="http://piatnica.com.pl/p/pl/jogurt-typu-greckiego-naturalny-150-g.html" TargetMode="External"/><Relationship Id="rId63" Type="http://schemas.openxmlformats.org/officeDocument/2006/relationships/hyperlink" Target="http://piatnica.com.pl/p/pl/twoj-smak-puszysty-z-pomidorami-suszonymi-na-sloncu-150-g.html" TargetMode="External"/><Relationship Id="rId68" Type="http://schemas.openxmlformats.org/officeDocument/2006/relationships/hyperlink" Target="http://piatnica.com.pl/p/serek-wiejski-200g" TargetMode="External"/><Relationship Id="rId84" Type="http://schemas.openxmlformats.org/officeDocument/2006/relationships/hyperlink" Target="http://piatnica.com.pl/p/pl/twoj-smak-ze-szczypiorkiem-135g.html" TargetMode="External"/><Relationship Id="rId89" Type="http://schemas.openxmlformats.org/officeDocument/2006/relationships/hyperlink" Target="http://piatnica.com.pl/p/pl/mleko-wiejskie-3-2--1l.html" TargetMode="External"/><Relationship Id="rId112" Type="http://schemas.openxmlformats.org/officeDocument/2006/relationships/hyperlink" Target="http://piatnica.com.pl/p/pl/smietana-12--200g.html" TargetMode="External"/><Relationship Id="rId16" Type="http://schemas.openxmlformats.org/officeDocument/2006/relationships/hyperlink" Target="http://piatnica.com.pl/p/pl/smietana-12--200g.html" TargetMode="External"/><Relationship Id="rId107" Type="http://schemas.openxmlformats.org/officeDocument/2006/relationships/hyperlink" Target="http://piatnica.com.pl/p/pl/mascarpone---wiaderko-5kg.html" TargetMode="External"/><Relationship Id="rId11" Type="http://schemas.openxmlformats.org/officeDocument/2006/relationships/hyperlink" Target="http://piatnica.com.pl/p/pl/twoj-smak-z-przyprawami-135g.html" TargetMode="External"/><Relationship Id="rId32" Type="http://schemas.openxmlformats.org/officeDocument/2006/relationships/hyperlink" Target="http://piatnica.com.pl/p/pl/twoj-smak-puszysty-z-lososiem-150g.html" TargetMode="External"/><Relationship Id="rId37" Type="http://schemas.openxmlformats.org/officeDocument/2006/relationships/hyperlink" Target="http://piatnica.com.pl/p/pl/twarozek-domowy-150g.html" TargetMode="External"/><Relationship Id="rId53" Type="http://schemas.openxmlformats.org/officeDocument/2006/relationships/hyperlink" Target="http://piatnica.com.pl/p/pl/jogurt-typu-greckiego-z-gruszka-i-jablkiem-150-g.html" TargetMode="External"/><Relationship Id="rId58" Type="http://schemas.openxmlformats.org/officeDocument/2006/relationships/hyperlink" Target="http://piatnica.com.pl/p/pl/serek-wiejski-z-malinami-i-zurawina-150-g.html" TargetMode="External"/><Relationship Id="rId74" Type="http://schemas.openxmlformats.org/officeDocument/2006/relationships/hyperlink" Target="http://piatnica.com.pl/p/pl/milandia-serek-smietankowy-z-ziolami-135-g.html" TargetMode="External"/><Relationship Id="rId79" Type="http://schemas.openxmlformats.org/officeDocument/2006/relationships/hyperlink" Target="http://piatnica.com.pl/p/pl/jogurt-naturalny-2--150g.html" TargetMode="External"/><Relationship Id="rId102" Type="http://schemas.openxmlformats.org/officeDocument/2006/relationships/hyperlink" Target="http://piatnica.com.pl/p/pl/smietana-12--200g.html" TargetMode="External"/><Relationship Id="rId5" Type="http://schemas.openxmlformats.org/officeDocument/2006/relationships/hyperlink" Target="http://piatnica.com.pl/p/pl/serek-wiejski-z-ananasem-150g.html" TargetMode="External"/><Relationship Id="rId90" Type="http://schemas.openxmlformats.org/officeDocument/2006/relationships/hyperlink" Target="http://piatnica.com.pl/p/pl/mleko-wiejskie-3-2--1l.html" TargetMode="External"/><Relationship Id="rId95" Type="http://schemas.openxmlformats.org/officeDocument/2006/relationships/hyperlink" Target="http://piatnica.com.pl/p/pl/mleko-wiejskie-3-2--1l.html" TargetMode="External"/><Relationship Id="rId22" Type="http://schemas.openxmlformats.org/officeDocument/2006/relationships/hyperlink" Target="http://piatnica.com.pl/p/pl/kefir-2--400g.html" TargetMode="External"/><Relationship Id="rId27" Type="http://schemas.openxmlformats.org/officeDocument/2006/relationships/hyperlink" Target="http://piatnica.com.pl/p/pl/serek-wiejski-500g.html" TargetMode="External"/><Relationship Id="rId43" Type="http://schemas.openxmlformats.org/officeDocument/2006/relationships/hyperlink" Target="http://piatnica.com.pl/p/pl/ser-twarogowy-z-mascarpone-milandia-papryka--pomidor-i-bazylia-150g.html" TargetMode="External"/><Relationship Id="rId48" Type="http://schemas.openxmlformats.org/officeDocument/2006/relationships/hyperlink" Target="http://piatnica.com.pl/p/pl/jogurt-typu-greckiego-z-truskawkami-150-g.html" TargetMode="External"/><Relationship Id="rId64" Type="http://schemas.openxmlformats.org/officeDocument/2006/relationships/hyperlink" Target="http://piatnica.com.pl/p/milandia-serek-smietankowy-naturalny-135-g1436265245" TargetMode="External"/><Relationship Id="rId69" Type="http://schemas.openxmlformats.org/officeDocument/2006/relationships/hyperlink" Target="http://piatnica.com.pl/p/pl/smietana-30----wiadro-10kg.html" TargetMode="External"/><Relationship Id="rId113" Type="http://schemas.openxmlformats.org/officeDocument/2006/relationships/hyperlink" Target="http://piatnica.com.pl/p/pl/mleko-wiejskie-3-2--1l.html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://piatnica.com.pl/p/pl/mleko-wiejskie-3-2--1l.html" TargetMode="External"/><Relationship Id="rId85" Type="http://schemas.openxmlformats.org/officeDocument/2006/relationships/hyperlink" Target="http://piatnica.com.pl/p/pl/twoj-smak-puszysty-z-bazylia-150-g.html" TargetMode="External"/><Relationship Id="rId12" Type="http://schemas.openxmlformats.org/officeDocument/2006/relationships/hyperlink" Target="http://piatnica.com.pl/p/pl/twoj-smak-z-chrzanem-135g.html" TargetMode="External"/><Relationship Id="rId17" Type="http://schemas.openxmlformats.org/officeDocument/2006/relationships/hyperlink" Target="http://piatnica.com.pl/p/pl/smietana-18--200g.html" TargetMode="External"/><Relationship Id="rId33" Type="http://schemas.openxmlformats.org/officeDocument/2006/relationships/hyperlink" Target="http://piatnica.com.pl/p/pl/twoj-smak-puszysty-z-pieprzem-150g.html" TargetMode="External"/><Relationship Id="rId38" Type="http://schemas.openxmlformats.org/officeDocument/2006/relationships/hyperlink" Target="http://piatnica.com.pl/p/pl/smietana-36----wiadro-10kg.html" TargetMode="External"/><Relationship Id="rId59" Type="http://schemas.openxmlformats.org/officeDocument/2006/relationships/hyperlink" Target="http://piatnica.com.pl/p/pl/serek-wiejski-z-jagodami-150-g.html" TargetMode="External"/><Relationship Id="rId103" Type="http://schemas.openxmlformats.org/officeDocument/2006/relationships/hyperlink" Target="http://piatnica.com.pl/p/pl/smietana-12--200g.html" TargetMode="External"/><Relationship Id="rId108" Type="http://schemas.openxmlformats.org/officeDocument/2006/relationships/hyperlink" Target="http://piatnica.com.pl/p/pl/twoj-smak-1-kg.html" TargetMode="External"/><Relationship Id="rId54" Type="http://schemas.openxmlformats.org/officeDocument/2006/relationships/hyperlink" Target="http://piatnica.com.pl/p/pl/smietana-22--200g.html" TargetMode="External"/><Relationship Id="rId70" Type="http://schemas.openxmlformats.org/officeDocument/2006/relationships/hyperlink" Target="http://piatnica.com.pl/p/pl/smietana-30----wiadro-10kg.html" TargetMode="External"/><Relationship Id="rId75" Type="http://schemas.openxmlformats.org/officeDocument/2006/relationships/hyperlink" Target="http://piatnica.com.pl/p/pl/milandia-serek-smietankowy-z-ziolami-135-g.html" TargetMode="External"/><Relationship Id="rId91" Type="http://schemas.openxmlformats.org/officeDocument/2006/relationships/hyperlink" Target="http://piatnica.com.pl/p/serek-wiejski-200g" TargetMode="External"/><Relationship Id="rId96" Type="http://schemas.openxmlformats.org/officeDocument/2006/relationships/hyperlink" Target="http://piatnica.com.pl/p/pl/smietana-22--200g.html" TargetMode="External"/><Relationship Id="rId1" Type="http://schemas.openxmlformats.org/officeDocument/2006/relationships/hyperlink" Target="mailto:handel@piatnica.com.pl" TargetMode="External"/><Relationship Id="rId6" Type="http://schemas.openxmlformats.org/officeDocument/2006/relationships/hyperlink" Target="http://piatnica.com.pl/p/pl/serek-wiejski-z-brzoskwinia-150g.html" TargetMode="External"/><Relationship Id="rId23" Type="http://schemas.openxmlformats.org/officeDocument/2006/relationships/hyperlink" Target="http://piatnica.com.pl/p/pl/twarog-wiejski-lekki-250g.html" TargetMode="External"/><Relationship Id="rId28" Type="http://schemas.openxmlformats.org/officeDocument/2006/relationships/hyperlink" Target="http://piatnica.com.pl/p/pl/twarog-sernikowy-mielony-1kg.html" TargetMode="External"/><Relationship Id="rId49" Type="http://schemas.openxmlformats.org/officeDocument/2006/relationships/hyperlink" Target="http://piatnica.com.pl/p/pl/jogurt-typu-greckiego-z-brzoskwinia-i-marakuja-150-g.html" TargetMode="External"/><Relationship Id="rId114" Type="http://schemas.openxmlformats.org/officeDocument/2006/relationships/hyperlink" Target="http://piatnica.com.pl/p/pl/mleko-wiejskie-3-2--1l.html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://piatnica.com.pl/p/pl/twoj-smak-naturalny-135g.html" TargetMode="External"/><Relationship Id="rId31" Type="http://schemas.openxmlformats.org/officeDocument/2006/relationships/hyperlink" Target="http://piatnica.com.pl/p/pl/mascarpone-500g.html" TargetMode="External"/><Relationship Id="rId44" Type="http://schemas.openxmlformats.org/officeDocument/2006/relationships/hyperlink" Target="http://piatnica.com.pl/p/pl/mleko-wiejskie-2-0--1l.html" TargetMode="External"/><Relationship Id="rId52" Type="http://schemas.openxmlformats.org/officeDocument/2006/relationships/hyperlink" Target="http://piatnica.com.pl/p/pl/jogurt-typu-greckiego-z-malinami-150-g1400787379.html" TargetMode="External"/><Relationship Id="rId60" Type="http://schemas.openxmlformats.org/officeDocument/2006/relationships/hyperlink" Target="http://piatnica.com.pl/p/pl/jogurt-naturalny-330-g.html" TargetMode="External"/><Relationship Id="rId65" Type="http://schemas.openxmlformats.org/officeDocument/2006/relationships/hyperlink" Target="http://piatnica.com.pl/p/pl/milandia-serek-smietankowy-z-ziolami-135-g.html" TargetMode="External"/><Relationship Id="rId73" Type="http://schemas.openxmlformats.org/officeDocument/2006/relationships/hyperlink" Target="http://piatnica.com.pl/p/pl/milandia-serek-smietankowy-ze-szpinakiem-135-g.html" TargetMode="External"/><Relationship Id="rId78" Type="http://schemas.openxmlformats.org/officeDocument/2006/relationships/hyperlink" Target="http://piatnica.com.pl/p/pl/mleko-wiejskie-3-2--1l.html" TargetMode="External"/><Relationship Id="rId81" Type="http://schemas.openxmlformats.org/officeDocument/2006/relationships/hyperlink" Target="http://piatnica.com.pl/p/pl/mleko-wiejskie-3-2--1l.html" TargetMode="External"/><Relationship Id="rId86" Type="http://schemas.openxmlformats.org/officeDocument/2006/relationships/hyperlink" Target="http://piatnica.com.pl/p/pl/mleko-wiejskie-3-2--1l.html" TargetMode="External"/><Relationship Id="rId94" Type="http://schemas.openxmlformats.org/officeDocument/2006/relationships/hyperlink" Target="http://piatnica.com.pl/p/pl/mleko-wiejskie-3-2--1l.html" TargetMode="External"/><Relationship Id="rId99" Type="http://schemas.openxmlformats.org/officeDocument/2006/relationships/hyperlink" Target="http://piatnica.com.pl/p/pl/serek-wiejski-lekki-150g.html" TargetMode="External"/><Relationship Id="rId101" Type="http://schemas.openxmlformats.org/officeDocument/2006/relationships/hyperlink" Target="http://piatnica.com.pl/p/pl/smietana-12--200g.html" TargetMode="External"/><Relationship Id="rId4" Type="http://schemas.openxmlformats.org/officeDocument/2006/relationships/hyperlink" Target="http://piatnica.com.pl/p/pl/serek-wiejski-ze-szczypiorkiem-150g.html" TargetMode="External"/><Relationship Id="rId9" Type="http://schemas.openxmlformats.org/officeDocument/2006/relationships/hyperlink" Target="http://piatnica.com.pl/p/pl/twarog-wiejski-poltlusty-250g.html" TargetMode="External"/><Relationship Id="rId13" Type="http://schemas.openxmlformats.org/officeDocument/2006/relationships/hyperlink" Target="http://piatnica.com.pl/p/pl/twoj-smak-z-czosnkiem-135g.html" TargetMode="External"/><Relationship Id="rId18" Type="http://schemas.openxmlformats.org/officeDocument/2006/relationships/hyperlink" Target="http://piatnica.com.pl/p/pl/smietana-36--200g.html" TargetMode="External"/><Relationship Id="rId39" Type="http://schemas.openxmlformats.org/officeDocument/2006/relationships/hyperlink" Target="http://piatnica.com.pl/p/pl/smietana-30----wiadro-10kg.html" TargetMode="External"/><Relationship Id="rId109" Type="http://schemas.openxmlformats.org/officeDocument/2006/relationships/hyperlink" Target="http://piatnica.com.pl/p/pl/twoj-smak-1-kg.html" TargetMode="External"/><Relationship Id="rId34" Type="http://schemas.openxmlformats.org/officeDocument/2006/relationships/hyperlink" Target="http://piatnica.com.pl/p/pl/twoj-smak-ze-szczypiorkiem-135g.html" TargetMode="External"/><Relationship Id="rId50" Type="http://schemas.openxmlformats.org/officeDocument/2006/relationships/hyperlink" Target="http://piatnica.com.pl/p/pl/jogurt-typu-greckiego-z-wisniami150-g.html" TargetMode="External"/><Relationship Id="rId55" Type="http://schemas.openxmlformats.org/officeDocument/2006/relationships/hyperlink" Target="http://piatnica.com.pl/p/pl/piatus-waniliowy-125-g.html" TargetMode="External"/><Relationship Id="rId76" Type="http://schemas.openxmlformats.org/officeDocument/2006/relationships/hyperlink" Target="http://piatnica.com.pl/p/pl/twoj-smak-1-kg.html" TargetMode="External"/><Relationship Id="rId97" Type="http://schemas.openxmlformats.org/officeDocument/2006/relationships/hyperlink" Target="http://piatnica.com.pl/p/pl/smietana-12--200g.html" TargetMode="External"/><Relationship Id="rId104" Type="http://schemas.openxmlformats.org/officeDocument/2006/relationships/hyperlink" Target="http://piatnica.com.pl/p/pl/mleko-wiejskie-3-2--1l.html" TargetMode="External"/><Relationship Id="rId120" Type="http://schemas.openxmlformats.org/officeDocument/2006/relationships/comments" Target="../comments1.xml"/><Relationship Id="rId7" Type="http://schemas.openxmlformats.org/officeDocument/2006/relationships/hyperlink" Target="http://piatnica.com.pl/p/pl/serek-wiejski-z-truskawka-150g.html" TargetMode="External"/><Relationship Id="rId71" Type="http://schemas.openxmlformats.org/officeDocument/2006/relationships/hyperlink" Target="http://piatnica.com.pl/p/pl/smietana-30----wiadro-10kg.html" TargetMode="External"/><Relationship Id="rId92" Type="http://schemas.openxmlformats.org/officeDocument/2006/relationships/hyperlink" Target="http://piatnica.com.pl/p/pl/piatus-truskawkowy-125-g.html" TargetMode="External"/><Relationship Id="rId2" Type="http://schemas.openxmlformats.org/officeDocument/2006/relationships/hyperlink" Target="http://piatnica.com.pl/p/serek-wiejski-200g" TargetMode="External"/><Relationship Id="rId29" Type="http://schemas.openxmlformats.org/officeDocument/2006/relationships/hyperlink" Target="http://piatnica.com.pl/p/pl/mascarpone-250g.html" TargetMode="External"/><Relationship Id="rId24" Type="http://schemas.openxmlformats.org/officeDocument/2006/relationships/hyperlink" Target="http://piatnica.com.pl/p/pl/twoj-smak-puszysty-150g.html" TargetMode="External"/><Relationship Id="rId40" Type="http://schemas.openxmlformats.org/officeDocument/2006/relationships/hyperlink" Target="http://piatnica.com.pl/p/pl/jogurt-naturalny-2--150g.html" TargetMode="External"/><Relationship Id="rId45" Type="http://schemas.openxmlformats.org/officeDocument/2006/relationships/hyperlink" Target="http://piatnica.com.pl/p/pl/mleko-wiejskie-3-2--1l.html" TargetMode="External"/><Relationship Id="rId66" Type="http://schemas.openxmlformats.org/officeDocument/2006/relationships/hyperlink" Target="http://piatnica.com.pl/p/pl/twoj-smak-1-kg.html" TargetMode="External"/><Relationship Id="rId87" Type="http://schemas.openxmlformats.org/officeDocument/2006/relationships/hyperlink" Target="http://piatnica.com.pl/p/pl/mleko-wiejskie-3-2--1l.html" TargetMode="External"/><Relationship Id="rId110" Type="http://schemas.openxmlformats.org/officeDocument/2006/relationships/hyperlink" Target="http://piatnica.com.pl/p/pl/mleko-wiejskie-3-2--1l.html" TargetMode="External"/><Relationship Id="rId115" Type="http://schemas.openxmlformats.org/officeDocument/2006/relationships/hyperlink" Target="http://piatnica.com.pl/p/pl/mleko-wiejskie-3-2--1l.html" TargetMode="External"/><Relationship Id="rId61" Type="http://schemas.openxmlformats.org/officeDocument/2006/relationships/hyperlink" Target="http://piatnica.com.pl/p/mleko-ekologiczne-1l" TargetMode="External"/><Relationship Id="rId82" Type="http://schemas.openxmlformats.org/officeDocument/2006/relationships/hyperlink" Target="http://piatnica.com.pl/p/pl/mleko-wiejskie-3-2--1l.html" TargetMode="External"/><Relationship Id="rId19" Type="http://schemas.openxmlformats.org/officeDocument/2006/relationships/hyperlink" Target="http://piatnica.com.pl/p/pl/smietana-18--400g.html" TargetMode="External"/><Relationship Id="rId14" Type="http://schemas.openxmlformats.org/officeDocument/2006/relationships/hyperlink" Target="http://piatnica.com.pl/p/pl/twoj-smak-naturalny-135g.html" TargetMode="External"/><Relationship Id="rId30" Type="http://schemas.openxmlformats.org/officeDocument/2006/relationships/hyperlink" Target="http://piatnica.com.pl/p/pl/serek-wiejski-l-ekki-500g.html" TargetMode="External"/><Relationship Id="rId35" Type="http://schemas.openxmlformats.org/officeDocument/2006/relationships/hyperlink" Target="http://piatnica.com.pl/p/pl/twoj-smak-1-kg.html" TargetMode="External"/><Relationship Id="rId56" Type="http://schemas.openxmlformats.org/officeDocument/2006/relationships/hyperlink" Target="http://piatnica.com.pl/p/pl/piatus-bananowy-125-g.html" TargetMode="External"/><Relationship Id="rId77" Type="http://schemas.openxmlformats.org/officeDocument/2006/relationships/hyperlink" Target="http://piatnica.com.pl/p/pl/mleko-wiejskie-3-2--1l.html" TargetMode="External"/><Relationship Id="rId100" Type="http://schemas.openxmlformats.org/officeDocument/2006/relationships/hyperlink" Target="http://piatnica.com.pl/p/pl/smietana-12--200g.html" TargetMode="External"/><Relationship Id="rId105" Type="http://schemas.openxmlformats.org/officeDocument/2006/relationships/hyperlink" Target="http://piatnica.com.pl/p/pl/mascarpone---wiaderko-5kg.html" TargetMode="External"/><Relationship Id="rId8" Type="http://schemas.openxmlformats.org/officeDocument/2006/relationships/hyperlink" Target="http://piatnica.com.pl/p/pl/twarog-wiejski-tlusty-250g.html" TargetMode="External"/><Relationship Id="rId51" Type="http://schemas.openxmlformats.org/officeDocument/2006/relationships/hyperlink" Target="http://piatnica.com.pl/p/pl/jogurt-typu-greckiego-z-jagodami-150-g.html" TargetMode="External"/><Relationship Id="rId72" Type="http://schemas.openxmlformats.org/officeDocument/2006/relationships/hyperlink" Target="http://piatnica.com.pl/p/pl/mascarpone---wiaderko-5kg.html" TargetMode="External"/><Relationship Id="rId93" Type="http://schemas.openxmlformats.org/officeDocument/2006/relationships/hyperlink" Target="http://piatnica.com.pl/p/pl/piatus-truskawkowy-125-g.html" TargetMode="External"/><Relationship Id="rId98" Type="http://schemas.openxmlformats.org/officeDocument/2006/relationships/hyperlink" Target="http://piatnica.com.pl/p/pl/mleko-wiejskie-3-2--1l.html" TargetMode="External"/><Relationship Id="rId3" Type="http://schemas.openxmlformats.org/officeDocument/2006/relationships/hyperlink" Target="http://piatnica.com.pl/p/pl/serek-wiejski-z-miodem-150g.html" TargetMode="External"/><Relationship Id="rId25" Type="http://schemas.openxmlformats.org/officeDocument/2006/relationships/hyperlink" Target="http://piatnica.com.pl/p/pl/twoj-smak-puszysty-z-przyprawami-150g.html" TargetMode="External"/><Relationship Id="rId46" Type="http://schemas.openxmlformats.org/officeDocument/2006/relationships/hyperlink" Target="http://piatnica.com.pl/p/pl/smietankowy-smak-z-ostroleki-200g.html" TargetMode="External"/><Relationship Id="rId67" Type="http://schemas.openxmlformats.org/officeDocument/2006/relationships/hyperlink" Target="http://piatnica.com.pl/p/mleko-ekologiczne-1l" TargetMode="External"/><Relationship Id="rId116" Type="http://schemas.openxmlformats.org/officeDocument/2006/relationships/hyperlink" Target="http://piatnica.com.pl/p/pl/mleko-wiejskie-3-2--1l.html" TargetMode="External"/><Relationship Id="rId20" Type="http://schemas.openxmlformats.org/officeDocument/2006/relationships/hyperlink" Target="http://piatnica.com.pl/p/pl/smietana-30--400g.html" TargetMode="External"/><Relationship Id="rId41" Type="http://schemas.openxmlformats.org/officeDocument/2006/relationships/hyperlink" Target="http://piatnica.com.pl/p/pl/ser-twarogowy-z-mascarpone-milandia-150g.html" TargetMode="External"/><Relationship Id="rId62" Type="http://schemas.openxmlformats.org/officeDocument/2006/relationships/hyperlink" Target="http://piatnica.com.pl/p/pl/twoj-smak-puszysty-z-bazylia-150-g.html" TargetMode="External"/><Relationship Id="rId83" Type="http://schemas.openxmlformats.org/officeDocument/2006/relationships/hyperlink" Target="http://piatnica.com.pl/p/pl/mleko-wiejskie-3-2--1l.html" TargetMode="External"/><Relationship Id="rId88" Type="http://schemas.openxmlformats.org/officeDocument/2006/relationships/hyperlink" Target="http://piatnica.com.pl/p/pl/mleko-wiejskie-3-2--1l.html" TargetMode="External"/><Relationship Id="rId111" Type="http://schemas.openxmlformats.org/officeDocument/2006/relationships/hyperlink" Target="http://piatnica.com.pl/p/pl/mleko-wiejskie-3-2--1l.html" TargetMode="External"/><Relationship Id="rId15" Type="http://schemas.openxmlformats.org/officeDocument/2006/relationships/hyperlink" Target="http://piatnica.com.pl/p/pl/smietana-12--400g.html" TargetMode="External"/><Relationship Id="rId36" Type="http://schemas.openxmlformats.org/officeDocument/2006/relationships/hyperlink" Target="http://piatnica.com.pl/p/pl/mascarpone---wiaderko-5kg.html" TargetMode="External"/><Relationship Id="rId57" Type="http://schemas.openxmlformats.org/officeDocument/2006/relationships/hyperlink" Target="http://piatnica.com.pl/p/pl/piatus-truskawkowy-125-g.html" TargetMode="External"/><Relationship Id="rId106" Type="http://schemas.openxmlformats.org/officeDocument/2006/relationships/hyperlink" Target="http://piatnica.com.pl/p/pl/smietana-36----wiadro-10k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indexed="48"/>
  </sheetPr>
  <dimension ref="A1:AM171"/>
  <sheetViews>
    <sheetView showGridLines="0" showZeros="0" tabSelected="1" zoomScale="70" zoomScaleNormal="70" zoomScaleSheetLayoutView="55" workbookViewId="0">
      <pane xSplit="1" ySplit="11" topLeftCell="B12" activePane="bottomRight" state="frozenSplit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" style="1" customWidth="1"/>
    <col min="4" max="4" width="68.140625" style="1" customWidth="1"/>
    <col min="5" max="5" width="18.28515625" style="1" customWidth="1"/>
    <col min="6" max="6" width="20.28515625" style="1" customWidth="1"/>
    <col min="7" max="7" width="21.140625" style="1" customWidth="1"/>
    <col min="8" max="9" width="13.140625" style="26" hidden="1" customWidth="1"/>
    <col min="10" max="10" width="12.42578125" style="26" hidden="1" customWidth="1"/>
    <col min="11" max="11" width="12.42578125" style="34" hidden="1" customWidth="1"/>
    <col min="12" max="12" width="6.28515625" style="34" hidden="1" customWidth="1"/>
    <col min="13" max="14" width="18.42578125" style="1" customWidth="1"/>
    <col min="15" max="15" width="45.28515625" style="1" customWidth="1"/>
    <col min="16" max="16" width="3" style="24" customWidth="1"/>
    <col min="17" max="18" width="9.140625" style="24"/>
    <col min="19" max="19" width="17.42578125" style="24" customWidth="1"/>
    <col min="20" max="29" width="9.140625" style="24"/>
    <col min="30" max="16384" width="9.140625" style="1"/>
  </cols>
  <sheetData>
    <row r="1" spans="1:39" ht="13.5" thickBot="1" x14ac:dyDescent="0.25"/>
    <row r="2" spans="1:39" ht="23.25" x14ac:dyDescent="0.2">
      <c r="A2" s="9"/>
      <c r="B2" s="361" t="s">
        <v>43</v>
      </c>
      <c r="C2" s="362"/>
      <c r="D2" s="362"/>
      <c r="E2" s="362"/>
      <c r="F2" s="362"/>
      <c r="G2" s="362"/>
      <c r="H2" s="27"/>
      <c r="I2" s="27"/>
      <c r="J2" s="27"/>
      <c r="K2" s="35"/>
      <c r="L2" s="35"/>
      <c r="M2" s="7"/>
      <c r="N2" s="7"/>
      <c r="O2" s="8"/>
    </row>
    <row r="3" spans="1:39" x14ac:dyDescent="0.2">
      <c r="A3" s="9"/>
      <c r="B3" s="15"/>
      <c r="C3" s="9"/>
      <c r="D3" s="9"/>
      <c r="E3" s="9"/>
      <c r="F3" s="9"/>
      <c r="G3" s="9"/>
      <c r="H3" s="28"/>
      <c r="I3" s="28"/>
      <c r="J3" s="28"/>
      <c r="K3" s="36"/>
      <c r="L3" s="36"/>
      <c r="M3" s="9"/>
      <c r="N3" s="9"/>
      <c r="O3" s="14"/>
    </row>
    <row r="4" spans="1:39" ht="15.75" x14ac:dyDescent="0.2">
      <c r="A4" s="9"/>
      <c r="B4" s="363" t="s">
        <v>96</v>
      </c>
      <c r="C4" s="364"/>
      <c r="D4" s="364"/>
      <c r="E4" s="364"/>
      <c r="F4" s="364"/>
      <c r="G4" s="364"/>
      <c r="H4" s="29"/>
      <c r="I4" s="29"/>
      <c r="J4" s="29"/>
      <c r="K4" s="37"/>
      <c r="L4" s="37"/>
      <c r="M4" s="3"/>
      <c r="N4" s="3"/>
      <c r="O4" s="4"/>
    </row>
    <row r="5" spans="1:39" ht="16.5" customHeight="1" thickBot="1" x14ac:dyDescent="0.25">
      <c r="A5" s="9"/>
      <c r="B5" s="365" t="s">
        <v>46</v>
      </c>
      <c r="C5" s="366"/>
      <c r="D5" s="366"/>
      <c r="E5" s="366"/>
      <c r="F5" s="366"/>
      <c r="G5" s="366"/>
      <c r="H5" s="30"/>
      <c r="I5" s="30"/>
      <c r="J5" s="30"/>
      <c r="K5" s="38"/>
      <c r="L5" s="38"/>
      <c r="M5" s="3"/>
      <c r="N5" s="3"/>
      <c r="O5" s="4"/>
    </row>
    <row r="6" spans="1:39" ht="16.5" customHeight="1" thickBot="1" x14ac:dyDescent="0.25">
      <c r="B6" s="381" t="s">
        <v>41</v>
      </c>
      <c r="C6" s="382"/>
      <c r="D6" s="370" t="s">
        <v>48</v>
      </c>
      <c r="E6" s="371"/>
      <c r="F6" s="372"/>
      <c r="G6" s="23" t="s">
        <v>123</v>
      </c>
      <c r="H6" s="31"/>
      <c r="I6" s="31"/>
      <c r="J6" s="31"/>
      <c r="K6" s="39"/>
      <c r="L6" s="39"/>
      <c r="M6" s="3"/>
      <c r="N6" s="3"/>
      <c r="O6" s="4"/>
    </row>
    <row r="7" spans="1:39" s="5" customFormat="1" ht="24" customHeight="1" thickBot="1" x14ac:dyDescent="0.25">
      <c r="B7" s="378"/>
      <c r="C7" s="379"/>
      <c r="D7" s="373"/>
      <c r="E7" s="374"/>
      <c r="F7" s="375"/>
      <c r="G7" s="367" t="s">
        <v>42</v>
      </c>
      <c r="H7" s="368"/>
      <c r="I7" s="368"/>
      <c r="J7" s="368"/>
      <c r="K7" s="368"/>
      <c r="L7" s="368"/>
      <c r="M7" s="369"/>
      <c r="N7" s="17">
        <f ca="1">O7</f>
        <v>44779</v>
      </c>
      <c r="O7" s="64">
        <f ca="1">IF(AM10="piątek",E10+3,E10+2)</f>
        <v>44779</v>
      </c>
      <c r="P7" s="11"/>
      <c r="Q7" s="11"/>
      <c r="R7" s="11"/>
      <c r="T7" s="11"/>
      <c r="U7" s="11"/>
      <c r="V7" s="11"/>
      <c r="W7" s="11"/>
      <c r="X7" s="11"/>
      <c r="Y7" s="11"/>
      <c r="Z7" s="11"/>
      <c r="AA7" s="11"/>
      <c r="AB7" s="11"/>
      <c r="AC7" s="11"/>
      <c r="AM7" s="11" t="s">
        <v>77</v>
      </c>
    </row>
    <row r="8" spans="1:39" s="5" customFormat="1" ht="24" customHeight="1" thickBot="1" x14ac:dyDescent="0.35">
      <c r="B8" s="387" t="s">
        <v>196</v>
      </c>
      <c r="C8" s="388"/>
      <c r="D8" s="388"/>
      <c r="E8" s="385"/>
      <c r="F8" s="386"/>
      <c r="G8" s="391" t="s">
        <v>45</v>
      </c>
      <c r="H8" s="392"/>
      <c r="I8" s="392"/>
      <c r="J8" s="392"/>
      <c r="K8" s="392"/>
      <c r="L8" s="392"/>
      <c r="M8" s="393"/>
      <c r="N8" s="389"/>
      <c r="O8" s="390"/>
      <c r="P8" s="11"/>
      <c r="Q8" s="11"/>
      <c r="R8" s="11"/>
      <c r="T8" s="11"/>
      <c r="U8" s="11"/>
      <c r="V8" s="11"/>
      <c r="W8" s="11"/>
      <c r="X8" s="11"/>
      <c r="Y8" s="11"/>
      <c r="Z8" s="11"/>
      <c r="AA8" s="11"/>
      <c r="AB8" s="11"/>
      <c r="AC8" s="11"/>
      <c r="AM8" s="60"/>
    </row>
    <row r="9" spans="1:39" s="5" customFormat="1" ht="21.75" customHeight="1" thickBot="1" x14ac:dyDescent="0.25">
      <c r="B9" s="378" t="s">
        <v>40</v>
      </c>
      <c r="C9" s="379"/>
      <c r="D9" s="380"/>
      <c r="E9" s="394" t="str">
        <f ca="1">CONCATENATE(E10-DATE(YEAR(E10),1,0),"/",YEAR(E10))</f>
        <v>216/2022</v>
      </c>
      <c r="F9" s="395"/>
      <c r="G9" s="327" t="s">
        <v>195</v>
      </c>
      <c r="H9" s="45"/>
      <c r="I9" s="45"/>
      <c r="J9" s="45"/>
      <c r="K9" s="45"/>
      <c r="L9" s="45"/>
      <c r="M9" s="383" t="s">
        <v>81</v>
      </c>
      <c r="N9" s="384"/>
      <c r="O9" s="32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9" s="5" customFormat="1" ht="26.25" customHeight="1" thickBot="1" x14ac:dyDescent="0.25">
      <c r="B10" s="413" t="s">
        <v>78</v>
      </c>
      <c r="C10" s="379"/>
      <c r="D10" s="380"/>
      <c r="E10" s="419">
        <f ca="1">TODAY()</f>
        <v>44777</v>
      </c>
      <c r="F10" s="420"/>
      <c r="G10" s="428" t="s">
        <v>0</v>
      </c>
      <c r="H10" s="429"/>
      <c r="I10" s="429"/>
      <c r="J10" s="429"/>
      <c r="K10" s="429"/>
      <c r="L10" s="429"/>
      <c r="M10" s="429"/>
      <c r="N10" s="429"/>
      <c r="O10" s="430"/>
      <c r="P10" s="11"/>
      <c r="Q10" s="11"/>
      <c r="R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M10" t="str">
        <f ca="1">TEXT(E10, "dddd")</f>
        <v>czwartek</v>
      </c>
    </row>
    <row r="11" spans="1:39" s="6" customFormat="1" ht="60.75" thickBot="1" x14ac:dyDescent="0.25">
      <c r="B11" s="237" t="s">
        <v>1</v>
      </c>
      <c r="C11" s="194"/>
      <c r="D11" s="20" t="s">
        <v>2</v>
      </c>
      <c r="E11" s="19" t="s">
        <v>3</v>
      </c>
      <c r="F11" s="61" t="s">
        <v>4</v>
      </c>
      <c r="G11" s="63" t="s">
        <v>5</v>
      </c>
      <c r="H11" s="32" t="s">
        <v>68</v>
      </c>
      <c r="I11" s="32" t="s">
        <v>65</v>
      </c>
      <c r="J11" s="32" t="s">
        <v>66</v>
      </c>
      <c r="K11" s="40" t="s">
        <v>69</v>
      </c>
      <c r="L11" s="40" t="s">
        <v>70</v>
      </c>
      <c r="M11" s="19" t="s">
        <v>6</v>
      </c>
      <c r="N11" s="61" t="s">
        <v>7</v>
      </c>
      <c r="O11" s="21" t="s">
        <v>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9" s="5" customFormat="1" ht="38.25" customHeight="1" thickBot="1" x14ac:dyDescent="0.25">
      <c r="B12" s="235">
        <f>SUBTOTAL(103,$C$12:C12)</f>
        <v>1</v>
      </c>
      <c r="C12" s="232">
        <v>103002</v>
      </c>
      <c r="D12" s="215" t="s">
        <v>9</v>
      </c>
      <c r="E12" s="73" t="s">
        <v>58</v>
      </c>
      <c r="F12" s="74" t="s">
        <v>10</v>
      </c>
      <c r="G12" s="113">
        <f t="shared" ref="G12:G78" ca="1" si="0">IF(ISERROR(M12*J12),,M12*J12)</f>
        <v>0</v>
      </c>
      <c r="H12" s="216">
        <v>2304</v>
      </c>
      <c r="I12" s="114">
        <v>192</v>
      </c>
      <c r="J12" s="114">
        <v>12</v>
      </c>
      <c r="K12" s="115">
        <f t="shared" ref="K12:K78" ca="1" si="1">IF(ISERROR(G12/J12),,G12/J12)</f>
        <v>0</v>
      </c>
      <c r="L12" s="115">
        <f t="shared" ref="L12:L78" ca="1" si="2">IF(ISERROR(G12/H12),,G12/H12)</f>
        <v>0</v>
      </c>
      <c r="M12" s="277" t="e">
        <f t="shared" ref="M12:M15" ca="1" si="3">IF(N12&gt;0,N12*I12,)</f>
        <v>#VALUE!</v>
      </c>
      <c r="N12" s="279" t="e">
        <f t="shared" ref="N12:N15" ca="1" si="4">IF(M12&gt;0,M12/I12,"-")</f>
        <v>#VALUE!</v>
      </c>
      <c r="O12" s="167"/>
      <c r="P12" s="11"/>
      <c r="Q12" s="11"/>
      <c r="R12" s="11"/>
      <c r="S12" s="44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9" s="5" customFormat="1" ht="38.25" customHeight="1" thickBot="1" x14ac:dyDescent="0.25">
      <c r="B13" s="236">
        <f>SUBTOTAL(103,$C$12:C13)</f>
        <v>2</v>
      </c>
      <c r="C13" s="233">
        <v>103539</v>
      </c>
      <c r="D13" s="227" t="s">
        <v>140</v>
      </c>
      <c r="E13" s="76" t="s">
        <v>58</v>
      </c>
      <c r="F13" s="77" t="s">
        <v>10</v>
      </c>
      <c r="G13" s="116">
        <f t="shared" ca="1" si="0"/>
        <v>0</v>
      </c>
      <c r="H13" s="216">
        <v>2304</v>
      </c>
      <c r="I13" s="114">
        <v>192</v>
      </c>
      <c r="J13" s="114">
        <v>12</v>
      </c>
      <c r="K13" s="115">
        <f t="shared" ca="1" si="1"/>
        <v>0</v>
      </c>
      <c r="L13" s="115">
        <f t="shared" ca="1" si="2"/>
        <v>0</v>
      </c>
      <c r="M13" s="278" t="e">
        <f t="shared" ca="1" si="3"/>
        <v>#VALUE!</v>
      </c>
      <c r="N13" s="279" t="e">
        <f t="shared" ca="1" si="4"/>
        <v>#VALUE!</v>
      </c>
      <c r="O13" s="26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9" s="5" customFormat="1" ht="38.25" customHeight="1" thickBot="1" x14ac:dyDescent="0.25">
      <c r="B14" s="236">
        <f>SUBTOTAL(103,$C$12:C14)</f>
        <v>3</v>
      </c>
      <c r="C14" s="233">
        <v>103060</v>
      </c>
      <c r="D14" s="228" t="s">
        <v>124</v>
      </c>
      <c r="E14" s="229" t="s">
        <v>58</v>
      </c>
      <c r="F14" s="230" t="s">
        <v>10</v>
      </c>
      <c r="G14" s="231">
        <f t="shared" ca="1" si="0"/>
        <v>0</v>
      </c>
      <c r="H14" s="216">
        <v>2304</v>
      </c>
      <c r="I14" s="114">
        <v>192</v>
      </c>
      <c r="J14" s="127">
        <v>12</v>
      </c>
      <c r="K14" s="115">
        <f t="shared" ca="1" si="1"/>
        <v>0</v>
      </c>
      <c r="L14" s="115">
        <f t="shared" ca="1" si="2"/>
        <v>0</v>
      </c>
      <c r="M14" s="278" t="e">
        <f t="shared" ca="1" si="3"/>
        <v>#VALUE!</v>
      </c>
      <c r="N14" s="279" t="e">
        <f t="shared" ca="1" si="4"/>
        <v>#VALUE!</v>
      </c>
      <c r="O14" s="26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9" s="5" customFormat="1" ht="38.25" customHeight="1" thickBot="1" x14ac:dyDescent="0.25">
      <c r="B15" s="236">
        <f>SUBTOTAL(103,$C$12:C15)</f>
        <v>4</v>
      </c>
      <c r="C15" s="233">
        <v>103065</v>
      </c>
      <c r="D15" s="248" t="s">
        <v>162</v>
      </c>
      <c r="E15" s="249" t="s">
        <v>58</v>
      </c>
      <c r="F15" s="250" t="s">
        <v>10</v>
      </c>
      <c r="G15" s="251">
        <f t="shared" ca="1" si="0"/>
        <v>0</v>
      </c>
      <c r="H15" s="216">
        <v>2304</v>
      </c>
      <c r="I15" s="114">
        <v>192</v>
      </c>
      <c r="J15" s="127">
        <v>12</v>
      </c>
      <c r="K15" s="115">
        <f t="shared" ca="1" si="1"/>
        <v>0</v>
      </c>
      <c r="L15" s="115">
        <f t="shared" ca="1" si="2"/>
        <v>0</v>
      </c>
      <c r="M15" s="278" t="e">
        <f t="shared" ca="1" si="3"/>
        <v>#VALUE!</v>
      </c>
      <c r="N15" s="279" t="e">
        <f t="shared" ca="1" si="4"/>
        <v>#VALUE!</v>
      </c>
      <c r="O15" s="26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9" s="5" customFormat="1" ht="38.25" customHeight="1" thickBot="1" x14ac:dyDescent="0.25">
      <c r="B16" s="236">
        <f>SUBTOTAL(103,$C$12:C16)</f>
        <v>5</v>
      </c>
      <c r="C16" s="233">
        <v>103003</v>
      </c>
      <c r="D16" s="222" t="s">
        <v>47</v>
      </c>
      <c r="E16" s="223" t="s">
        <v>55</v>
      </c>
      <c r="F16" s="224" t="s">
        <v>20</v>
      </c>
      <c r="G16" s="225">
        <f t="shared" ca="1" si="0"/>
        <v>0</v>
      </c>
      <c r="H16" s="216">
        <v>960</v>
      </c>
      <c r="I16" s="114">
        <v>160</v>
      </c>
      <c r="J16" s="226">
        <v>6</v>
      </c>
      <c r="K16" s="115">
        <f t="shared" ca="1" si="1"/>
        <v>0</v>
      </c>
      <c r="L16" s="115">
        <f t="shared" ca="1" si="2"/>
        <v>0</v>
      </c>
      <c r="M16" s="278" t="e">
        <f t="shared" ref="M16:M82" ca="1" si="5">IF(N16&gt;0,N16*I16,)</f>
        <v>#VALUE!</v>
      </c>
      <c r="N16" s="279" t="e">
        <f t="shared" ref="N16:N82" ca="1" si="6">IF(M16&gt;0,M16/I16,"-")</f>
        <v>#VALUE!</v>
      </c>
      <c r="O16" s="26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s="5" customFormat="1" ht="38.25" customHeight="1" thickBot="1" x14ac:dyDescent="0.25">
      <c r="B17" s="236">
        <f>SUBTOTAL(103,$C$12:C17)</f>
        <v>6</v>
      </c>
      <c r="C17" s="233">
        <v>103001</v>
      </c>
      <c r="D17" s="75" t="s">
        <v>11</v>
      </c>
      <c r="E17" s="76" t="s">
        <v>56</v>
      </c>
      <c r="F17" s="77" t="s">
        <v>10</v>
      </c>
      <c r="G17" s="116">
        <f t="shared" ca="1" si="0"/>
        <v>0</v>
      </c>
      <c r="H17" s="216">
        <v>3072</v>
      </c>
      <c r="I17" s="114">
        <v>256</v>
      </c>
      <c r="J17" s="114">
        <v>12</v>
      </c>
      <c r="K17" s="115">
        <f t="shared" ca="1" si="1"/>
        <v>0</v>
      </c>
      <c r="L17" s="115">
        <f t="shared" ca="1" si="2"/>
        <v>0</v>
      </c>
      <c r="M17" s="278" t="e">
        <f t="shared" ca="1" si="5"/>
        <v>#VALUE!</v>
      </c>
      <c r="N17" s="279" t="e">
        <f t="shared" ca="1" si="6"/>
        <v>#VALUE!</v>
      </c>
      <c r="O17" s="265"/>
      <c r="P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s="5" customFormat="1" ht="38.25" customHeight="1" thickBot="1" x14ac:dyDescent="0.25">
      <c r="B18" s="236">
        <f>SUBTOTAL(103,$C$12:C18)</f>
        <v>7</v>
      </c>
      <c r="C18" s="233">
        <v>103010</v>
      </c>
      <c r="D18" s="78" t="s">
        <v>72</v>
      </c>
      <c r="E18" s="79" t="s">
        <v>55</v>
      </c>
      <c r="F18" s="80" t="s">
        <v>20</v>
      </c>
      <c r="G18" s="117">
        <f t="shared" ca="1" si="0"/>
        <v>0</v>
      </c>
      <c r="H18" s="216">
        <v>960</v>
      </c>
      <c r="I18" s="114">
        <v>160</v>
      </c>
      <c r="J18" s="118">
        <v>6</v>
      </c>
      <c r="K18" s="115">
        <f t="shared" ca="1" si="1"/>
        <v>0</v>
      </c>
      <c r="L18" s="115">
        <f t="shared" ca="1" si="2"/>
        <v>0</v>
      </c>
      <c r="M18" s="278" t="e">
        <f t="shared" ca="1" si="5"/>
        <v>#VALUE!</v>
      </c>
      <c r="N18" s="279" t="e">
        <f t="shared" ca="1" si="6"/>
        <v>#VALUE!</v>
      </c>
      <c r="O18" s="266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s="5" customFormat="1" ht="38.25" customHeight="1" thickBot="1" x14ac:dyDescent="0.25">
      <c r="B19" s="236">
        <f>SUBTOTAL(103,$C$12:C19)</f>
        <v>8</v>
      </c>
      <c r="C19" s="233">
        <v>103006</v>
      </c>
      <c r="D19" s="75" t="s">
        <v>13</v>
      </c>
      <c r="E19" s="76" t="s">
        <v>56</v>
      </c>
      <c r="F19" s="77" t="s">
        <v>10</v>
      </c>
      <c r="G19" s="116">
        <f t="shared" ca="1" si="0"/>
        <v>0</v>
      </c>
      <c r="H19" s="216">
        <v>3072</v>
      </c>
      <c r="I19" s="114">
        <v>256</v>
      </c>
      <c r="J19" s="114">
        <v>12</v>
      </c>
      <c r="K19" s="115">
        <f t="shared" ca="1" si="1"/>
        <v>0</v>
      </c>
      <c r="L19" s="115">
        <f t="shared" ca="1" si="2"/>
        <v>0</v>
      </c>
      <c r="M19" s="278" t="e">
        <f t="shared" ca="1" si="5"/>
        <v>#VALUE!</v>
      </c>
      <c r="N19" s="279" t="e">
        <f t="shared" ca="1" si="6"/>
        <v>#VALUE!</v>
      </c>
      <c r="O19" s="26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s="5" customFormat="1" ht="38.25" hidden="1" customHeight="1" thickBot="1" x14ac:dyDescent="0.25">
      <c r="B20" s="236">
        <f>SUBTOTAL(103,$C$12:C20)</f>
        <v>8</v>
      </c>
      <c r="C20" s="233">
        <v>103046</v>
      </c>
      <c r="D20" s="81" t="s">
        <v>12</v>
      </c>
      <c r="E20" s="82" t="s">
        <v>57</v>
      </c>
      <c r="F20" s="83" t="s">
        <v>109</v>
      </c>
      <c r="G20" s="119">
        <f t="shared" ca="1" si="0"/>
        <v>0</v>
      </c>
      <c r="H20" s="216">
        <v>1728</v>
      </c>
      <c r="I20" s="114">
        <v>192</v>
      </c>
      <c r="J20" s="114">
        <v>9</v>
      </c>
      <c r="K20" s="115">
        <f t="shared" ca="1" si="1"/>
        <v>0</v>
      </c>
      <c r="L20" s="115">
        <f t="shared" ca="1" si="2"/>
        <v>0</v>
      </c>
      <c r="M20" s="278" t="e">
        <f t="shared" ca="1" si="5"/>
        <v>#VALUE!</v>
      </c>
      <c r="N20" s="279" t="e">
        <f t="shared" ca="1" si="6"/>
        <v>#VALUE!</v>
      </c>
      <c r="O20" s="26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s="5" customFormat="1" ht="38.25" customHeight="1" thickBot="1" x14ac:dyDescent="0.25">
      <c r="B21" s="236">
        <f>SUBTOTAL(103,$C$12:C21)</f>
        <v>9</v>
      </c>
      <c r="C21" s="233">
        <v>103045</v>
      </c>
      <c r="D21" s="81" t="s">
        <v>14</v>
      </c>
      <c r="E21" s="82" t="s">
        <v>56</v>
      </c>
      <c r="F21" s="83" t="s">
        <v>109</v>
      </c>
      <c r="G21" s="119">
        <f t="shared" ca="1" si="0"/>
        <v>0</v>
      </c>
      <c r="H21" s="216">
        <v>1728</v>
      </c>
      <c r="I21" s="114">
        <v>192</v>
      </c>
      <c r="J21" s="114">
        <v>9</v>
      </c>
      <c r="K21" s="115">
        <f t="shared" ca="1" si="1"/>
        <v>0</v>
      </c>
      <c r="L21" s="115">
        <f t="shared" ca="1" si="2"/>
        <v>0</v>
      </c>
      <c r="M21" s="278" t="e">
        <f t="shared" ca="1" si="5"/>
        <v>#VALUE!</v>
      </c>
      <c r="N21" s="279" t="e">
        <f t="shared" ca="1" si="6"/>
        <v>#VALUE!</v>
      </c>
      <c r="O21" s="26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s="5" customFormat="1" ht="38.25" customHeight="1" thickBot="1" x14ac:dyDescent="0.25">
      <c r="B22" s="236">
        <f>SUBTOTAL(103,$C$12:C22)</f>
        <v>10</v>
      </c>
      <c r="C22" s="233">
        <v>103044</v>
      </c>
      <c r="D22" s="81" t="s">
        <v>15</v>
      </c>
      <c r="E22" s="82" t="s">
        <v>56</v>
      </c>
      <c r="F22" s="83" t="s">
        <v>109</v>
      </c>
      <c r="G22" s="119">
        <f t="shared" ca="1" si="0"/>
        <v>0</v>
      </c>
      <c r="H22" s="216">
        <v>1728</v>
      </c>
      <c r="I22" s="114">
        <v>192</v>
      </c>
      <c r="J22" s="114">
        <v>9</v>
      </c>
      <c r="K22" s="115">
        <f t="shared" ca="1" si="1"/>
        <v>0</v>
      </c>
      <c r="L22" s="115">
        <f t="shared" ca="1" si="2"/>
        <v>0</v>
      </c>
      <c r="M22" s="278" t="e">
        <f t="shared" ca="1" si="5"/>
        <v>#VALUE!</v>
      </c>
      <c r="N22" s="279" t="e">
        <f t="shared" ca="1" si="6"/>
        <v>#VALUE!</v>
      </c>
      <c r="O22" s="267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s="5" customFormat="1" ht="38.25" customHeight="1" thickBot="1" x14ac:dyDescent="0.25">
      <c r="B23" s="236">
        <f>SUBTOTAL(103,$C$12:C23)</f>
        <v>11</v>
      </c>
      <c r="C23" s="233">
        <v>103047</v>
      </c>
      <c r="D23" s="81" t="s">
        <v>16</v>
      </c>
      <c r="E23" s="82" t="s">
        <v>56</v>
      </c>
      <c r="F23" s="83" t="s">
        <v>109</v>
      </c>
      <c r="G23" s="119">
        <f t="shared" ca="1" si="0"/>
        <v>0</v>
      </c>
      <c r="H23" s="216">
        <v>1728</v>
      </c>
      <c r="I23" s="114">
        <v>192</v>
      </c>
      <c r="J23" s="114">
        <v>9</v>
      </c>
      <c r="K23" s="115">
        <f t="shared" ca="1" si="1"/>
        <v>0</v>
      </c>
      <c r="L23" s="115">
        <f t="shared" ca="1" si="2"/>
        <v>0</v>
      </c>
      <c r="M23" s="278" t="e">
        <f t="shared" ca="1" si="5"/>
        <v>#VALUE!</v>
      </c>
      <c r="N23" s="279" t="e">
        <f t="shared" ca="1" si="6"/>
        <v>#VALUE!</v>
      </c>
      <c r="O23" s="26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s="5" customFormat="1" ht="38.25" customHeight="1" thickBot="1" x14ac:dyDescent="0.25">
      <c r="B24" s="236">
        <f>SUBTOTAL(103,$C$12:C24)</f>
        <v>12</v>
      </c>
      <c r="C24" s="233">
        <v>103050</v>
      </c>
      <c r="D24" s="81" t="s">
        <v>111</v>
      </c>
      <c r="E24" s="82" t="s">
        <v>56</v>
      </c>
      <c r="F24" s="83" t="s">
        <v>109</v>
      </c>
      <c r="G24" s="119">
        <f t="shared" ca="1" si="0"/>
        <v>0</v>
      </c>
      <c r="H24" s="216">
        <v>1728</v>
      </c>
      <c r="I24" s="114">
        <v>192</v>
      </c>
      <c r="J24" s="114">
        <v>9</v>
      </c>
      <c r="K24" s="115">
        <f t="shared" ca="1" si="1"/>
        <v>0</v>
      </c>
      <c r="L24" s="115">
        <f t="shared" ca="1" si="2"/>
        <v>0</v>
      </c>
      <c r="M24" s="278" t="e">
        <f t="shared" ca="1" si="5"/>
        <v>#VALUE!</v>
      </c>
      <c r="N24" s="279" t="e">
        <f t="shared" ca="1" si="6"/>
        <v>#VALUE!</v>
      </c>
      <c r="O24" s="26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s="5" customFormat="1" ht="38.25" customHeight="1" thickBot="1" x14ac:dyDescent="0.25">
      <c r="B25" s="236">
        <f>SUBTOTAL(103,$C$12:C25)</f>
        <v>13</v>
      </c>
      <c r="C25" s="233">
        <v>103051</v>
      </c>
      <c r="D25" s="81" t="s">
        <v>112</v>
      </c>
      <c r="E25" s="82" t="s">
        <v>56</v>
      </c>
      <c r="F25" s="83" t="s">
        <v>109</v>
      </c>
      <c r="G25" s="119">
        <f t="shared" ca="1" si="0"/>
        <v>0</v>
      </c>
      <c r="H25" s="216">
        <v>1728</v>
      </c>
      <c r="I25" s="114">
        <v>192</v>
      </c>
      <c r="J25" s="114">
        <v>9</v>
      </c>
      <c r="K25" s="115">
        <f t="shared" ca="1" si="1"/>
        <v>0</v>
      </c>
      <c r="L25" s="115">
        <f t="shared" ca="1" si="2"/>
        <v>0</v>
      </c>
      <c r="M25" s="278" t="e">
        <f t="shared" ca="1" si="5"/>
        <v>#VALUE!</v>
      </c>
      <c r="N25" s="279" t="e">
        <f t="shared" ca="1" si="6"/>
        <v>#VALUE!</v>
      </c>
      <c r="O25" s="26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s="5" customFormat="1" ht="38.25" customHeight="1" thickBot="1" x14ac:dyDescent="0.25">
      <c r="B26" s="236">
        <f>SUBTOTAL(103,$C$12:C26)</f>
        <v>14</v>
      </c>
      <c r="C26" s="233">
        <v>103009</v>
      </c>
      <c r="D26" s="84" t="s">
        <v>17</v>
      </c>
      <c r="E26" s="85" t="s">
        <v>57</v>
      </c>
      <c r="F26" s="86" t="s">
        <v>10</v>
      </c>
      <c r="G26" s="120">
        <f t="shared" ca="1" si="0"/>
        <v>0</v>
      </c>
      <c r="H26" s="216">
        <v>2304</v>
      </c>
      <c r="I26" s="114">
        <v>192</v>
      </c>
      <c r="J26" s="114">
        <v>12</v>
      </c>
      <c r="K26" s="115">
        <f t="shared" ca="1" si="1"/>
        <v>0</v>
      </c>
      <c r="L26" s="115">
        <f t="shared" ca="1" si="2"/>
        <v>0</v>
      </c>
      <c r="M26" s="281" t="e">
        <f t="shared" ca="1" si="5"/>
        <v>#VALUE!</v>
      </c>
      <c r="N26" s="352" t="e">
        <f t="shared" ca="1" si="6"/>
        <v>#VALUE!</v>
      </c>
      <c r="O26" s="268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s="5" customFormat="1" ht="38.25" customHeight="1" thickBot="1" x14ac:dyDescent="0.25">
      <c r="B27" s="236">
        <f>SUBTOTAL(103,$C$12:C27)</f>
        <v>15</v>
      </c>
      <c r="C27" s="233">
        <v>105004</v>
      </c>
      <c r="D27" s="87" t="s">
        <v>22</v>
      </c>
      <c r="E27" s="88" t="s">
        <v>19</v>
      </c>
      <c r="F27" s="89" t="s">
        <v>20</v>
      </c>
      <c r="G27" s="121">
        <f t="shared" ca="1" si="0"/>
        <v>0</v>
      </c>
      <c r="H27" s="216">
        <v>1800</v>
      </c>
      <c r="I27" s="114">
        <v>300</v>
      </c>
      <c r="J27" s="114">
        <v>6</v>
      </c>
      <c r="K27" s="115">
        <f t="shared" ca="1" si="1"/>
        <v>0</v>
      </c>
      <c r="L27" s="115">
        <f t="shared" ca="1" si="2"/>
        <v>0</v>
      </c>
      <c r="M27" s="277" t="e">
        <f t="shared" ca="1" si="5"/>
        <v>#VALUE!</v>
      </c>
      <c r="N27" s="354" t="e">
        <f t="shared" ca="1" si="6"/>
        <v>#VALUE!</v>
      </c>
      <c r="O27" s="26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s="5" customFormat="1" ht="38.25" customHeight="1" thickBot="1" x14ac:dyDescent="0.25">
      <c r="B28" s="236">
        <f>SUBTOTAL(103,$C$12:C28)</f>
        <v>16</v>
      </c>
      <c r="C28" s="233">
        <v>105001</v>
      </c>
      <c r="D28" s="78" t="s">
        <v>21</v>
      </c>
      <c r="E28" s="79" t="s">
        <v>19</v>
      </c>
      <c r="F28" s="80" t="s">
        <v>20</v>
      </c>
      <c r="G28" s="117">
        <f t="shared" ca="1" si="0"/>
        <v>0</v>
      </c>
      <c r="H28" s="216">
        <v>1800</v>
      </c>
      <c r="I28" s="114">
        <v>300</v>
      </c>
      <c r="J28" s="114">
        <v>6</v>
      </c>
      <c r="K28" s="115">
        <f t="shared" ca="1" si="1"/>
        <v>0</v>
      </c>
      <c r="L28" s="115">
        <f t="shared" ca="1" si="2"/>
        <v>0</v>
      </c>
      <c r="M28" s="278" t="e">
        <f t="shared" ca="1" si="5"/>
        <v>#VALUE!</v>
      </c>
      <c r="N28" s="279" t="e">
        <f t="shared" ca="1" si="6"/>
        <v>#VALUE!</v>
      </c>
      <c r="O28" s="26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s="5" customFormat="1" ht="38.25" customHeight="1" thickBot="1" x14ac:dyDescent="0.25">
      <c r="B29" s="236">
        <f>SUBTOTAL(103,$C$12:C29)</f>
        <v>17</v>
      </c>
      <c r="C29" s="233">
        <v>105002</v>
      </c>
      <c r="D29" s="90" t="s">
        <v>18</v>
      </c>
      <c r="E29" s="91" t="s">
        <v>19</v>
      </c>
      <c r="F29" s="92" t="s">
        <v>20</v>
      </c>
      <c r="G29" s="122">
        <f t="shared" ca="1" si="0"/>
        <v>0</v>
      </c>
      <c r="H29" s="216">
        <v>1800</v>
      </c>
      <c r="I29" s="114">
        <v>300</v>
      </c>
      <c r="J29" s="123">
        <v>6</v>
      </c>
      <c r="K29" s="115">
        <f t="shared" ca="1" si="1"/>
        <v>0</v>
      </c>
      <c r="L29" s="115">
        <f t="shared" ca="1" si="2"/>
        <v>0</v>
      </c>
      <c r="M29" s="278" t="e">
        <f t="shared" ca="1" si="5"/>
        <v>#VALUE!</v>
      </c>
      <c r="N29" s="279" t="e">
        <f t="shared" ca="1" si="6"/>
        <v>#VALUE!</v>
      </c>
      <c r="O29" s="27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s="5" customFormat="1" ht="38.25" customHeight="1" thickBot="1" x14ac:dyDescent="0.25">
      <c r="B30" s="236">
        <f>SUBTOTAL(103,$C$12:C30)</f>
        <v>18</v>
      </c>
      <c r="C30" s="233">
        <v>105511</v>
      </c>
      <c r="D30" s="217" t="s">
        <v>141</v>
      </c>
      <c r="E30" s="91" t="s">
        <v>19</v>
      </c>
      <c r="F30" s="92" t="s">
        <v>20</v>
      </c>
      <c r="G30" s="122">
        <f t="shared" ca="1" si="0"/>
        <v>0</v>
      </c>
      <c r="H30" s="216">
        <v>1800</v>
      </c>
      <c r="I30" s="114">
        <v>300</v>
      </c>
      <c r="J30" s="123">
        <v>6</v>
      </c>
      <c r="K30" s="115">
        <f t="shared" ca="1" si="1"/>
        <v>0</v>
      </c>
      <c r="L30" s="115">
        <f t="shared" ca="1" si="2"/>
        <v>0</v>
      </c>
      <c r="M30" s="280" t="e">
        <f t="shared" ca="1" si="5"/>
        <v>#VALUE!</v>
      </c>
      <c r="N30" s="355" t="e">
        <f t="shared" ca="1" si="6"/>
        <v>#VALUE!</v>
      </c>
      <c r="O30" s="27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s="5" customFormat="1" ht="38.25" customHeight="1" thickBot="1" x14ac:dyDescent="0.25">
      <c r="B31" s="236">
        <f>SUBTOTAL(103,$C$12:C31)</f>
        <v>19</v>
      </c>
      <c r="C31" s="233">
        <v>105005</v>
      </c>
      <c r="D31" s="93" t="s">
        <v>49</v>
      </c>
      <c r="E31" s="94" t="s">
        <v>50</v>
      </c>
      <c r="F31" s="95" t="s">
        <v>20</v>
      </c>
      <c r="G31" s="124">
        <f t="shared" ca="1" si="0"/>
        <v>0</v>
      </c>
      <c r="H31" s="216">
        <v>594</v>
      </c>
      <c r="I31" s="114">
        <v>99</v>
      </c>
      <c r="J31" s="125">
        <v>6</v>
      </c>
      <c r="K31" s="115">
        <f t="shared" ca="1" si="1"/>
        <v>0</v>
      </c>
      <c r="L31" s="115">
        <f t="shared" ca="1" si="2"/>
        <v>0</v>
      </c>
      <c r="M31" s="336" t="e">
        <f t="shared" ca="1" si="5"/>
        <v>#VALUE!</v>
      </c>
      <c r="N31" s="356" t="e">
        <f t="shared" ca="1" si="6"/>
        <v>#VALUE!</v>
      </c>
      <c r="O31" s="27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s="5" customFormat="1" ht="38.25" customHeight="1" thickBot="1" x14ac:dyDescent="0.25">
      <c r="B32" s="236">
        <f>SUBTOTAL(103,$C$12:C32)</f>
        <v>20</v>
      </c>
      <c r="C32" s="233">
        <v>104015</v>
      </c>
      <c r="D32" s="96" t="s">
        <v>23</v>
      </c>
      <c r="E32" s="97" t="s">
        <v>80</v>
      </c>
      <c r="F32" s="98" t="s">
        <v>62</v>
      </c>
      <c r="G32" s="126">
        <f t="shared" ca="1" si="0"/>
        <v>0</v>
      </c>
      <c r="H32" s="216">
        <v>4320</v>
      </c>
      <c r="I32" s="114">
        <v>432</v>
      </c>
      <c r="J32" s="127">
        <v>10</v>
      </c>
      <c r="K32" s="115">
        <f t="shared" ca="1" si="1"/>
        <v>0</v>
      </c>
      <c r="L32" s="115">
        <f t="shared" ca="1" si="2"/>
        <v>0</v>
      </c>
      <c r="M32" s="282" t="e">
        <f t="shared" ca="1" si="5"/>
        <v>#VALUE!</v>
      </c>
      <c r="N32" s="353" t="e">
        <f t="shared" ca="1" si="6"/>
        <v>#VALUE!</v>
      </c>
      <c r="O32" s="16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s="5" customFormat="1" ht="38.25" customHeight="1" thickBot="1" x14ac:dyDescent="0.25">
      <c r="B33" s="236">
        <f>SUBTOTAL(103,$C$12:C33)</f>
        <v>21</v>
      </c>
      <c r="C33" s="233">
        <v>104006</v>
      </c>
      <c r="D33" s="99" t="s">
        <v>28</v>
      </c>
      <c r="E33" s="82" t="s">
        <v>58</v>
      </c>
      <c r="F33" s="83" t="s">
        <v>85</v>
      </c>
      <c r="G33" s="130">
        <f t="shared" ca="1" si="0"/>
        <v>0</v>
      </c>
      <c r="H33" s="216">
        <v>3456</v>
      </c>
      <c r="I33" s="114">
        <v>432</v>
      </c>
      <c r="J33" s="114">
        <v>8</v>
      </c>
      <c r="K33" s="115">
        <f t="shared" ca="1" si="1"/>
        <v>0</v>
      </c>
      <c r="L33" s="115">
        <f t="shared" ca="1" si="2"/>
        <v>0</v>
      </c>
      <c r="M33" s="278" t="e">
        <f t="shared" ca="1" si="5"/>
        <v>#VALUE!</v>
      </c>
      <c r="N33" s="279" t="e">
        <f t="shared" ca="1" si="6"/>
        <v>#VALUE!</v>
      </c>
      <c r="O33" s="26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s="5" customFormat="1" ht="38.25" customHeight="1" thickBot="1" x14ac:dyDescent="0.25">
      <c r="B34" s="236">
        <f>SUBTOTAL(103,$C$12:C34)</f>
        <v>22</v>
      </c>
      <c r="C34" s="233">
        <v>104017</v>
      </c>
      <c r="D34" s="75" t="s">
        <v>24</v>
      </c>
      <c r="E34" s="76" t="s">
        <v>80</v>
      </c>
      <c r="F34" s="98" t="s">
        <v>62</v>
      </c>
      <c r="G34" s="131">
        <f t="shared" ca="1" si="0"/>
        <v>0</v>
      </c>
      <c r="H34" s="216">
        <v>4320</v>
      </c>
      <c r="I34" s="114">
        <v>432</v>
      </c>
      <c r="J34" s="114">
        <v>10</v>
      </c>
      <c r="K34" s="115">
        <f t="shared" ca="1" si="1"/>
        <v>0</v>
      </c>
      <c r="L34" s="115">
        <f t="shared" ca="1" si="2"/>
        <v>0</v>
      </c>
      <c r="M34" s="278" t="e">
        <f t="shared" ca="1" si="5"/>
        <v>#VALUE!</v>
      </c>
      <c r="N34" s="279" t="e">
        <f t="shared" ca="1" si="6"/>
        <v>#VALUE!</v>
      </c>
      <c r="O34" s="265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s="5" customFormat="1" ht="38.25" customHeight="1" thickBot="1" x14ac:dyDescent="0.25">
      <c r="B35" s="236">
        <f>SUBTOTAL(103,$C$12:C35)</f>
        <v>23</v>
      </c>
      <c r="C35" s="233">
        <v>104016</v>
      </c>
      <c r="D35" s="75" t="s">
        <v>25</v>
      </c>
      <c r="E35" s="97" t="s">
        <v>80</v>
      </c>
      <c r="F35" s="98" t="s">
        <v>62</v>
      </c>
      <c r="G35" s="131">
        <f t="shared" ca="1" si="0"/>
        <v>0</v>
      </c>
      <c r="H35" s="216">
        <v>4320</v>
      </c>
      <c r="I35" s="114">
        <v>432</v>
      </c>
      <c r="J35" s="114">
        <v>10</v>
      </c>
      <c r="K35" s="115">
        <f t="shared" ca="1" si="1"/>
        <v>0</v>
      </c>
      <c r="L35" s="115">
        <f t="shared" ca="1" si="2"/>
        <v>0</v>
      </c>
      <c r="M35" s="278" t="e">
        <f t="shared" ca="1" si="5"/>
        <v>#VALUE!</v>
      </c>
      <c r="N35" s="279" t="e">
        <f t="shared" ca="1" si="6"/>
        <v>#VALUE!</v>
      </c>
      <c r="O35" s="265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s="5" customFormat="1" ht="38.25" customHeight="1" thickBot="1" x14ac:dyDescent="0.25">
      <c r="B36" s="236">
        <f>SUBTOTAL(103,$C$12:C36)</f>
        <v>24</v>
      </c>
      <c r="C36" s="233">
        <v>104018</v>
      </c>
      <c r="D36" s="75" t="s">
        <v>26</v>
      </c>
      <c r="E36" s="97" t="s">
        <v>80</v>
      </c>
      <c r="F36" s="98" t="s">
        <v>62</v>
      </c>
      <c r="G36" s="131">
        <f t="shared" ca="1" si="0"/>
        <v>0</v>
      </c>
      <c r="H36" s="216">
        <v>4320</v>
      </c>
      <c r="I36" s="114">
        <v>432</v>
      </c>
      <c r="J36" s="114">
        <v>10</v>
      </c>
      <c r="K36" s="115">
        <f t="shared" ca="1" si="1"/>
        <v>0</v>
      </c>
      <c r="L36" s="115">
        <f t="shared" ca="1" si="2"/>
        <v>0</v>
      </c>
      <c r="M36" s="278" t="e">
        <f t="shared" ca="1" si="5"/>
        <v>#VALUE!</v>
      </c>
      <c r="N36" s="279" t="e">
        <f t="shared" ca="1" si="6"/>
        <v>#VALUE!</v>
      </c>
      <c r="O36" s="26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s="5" customFormat="1" ht="38.25" customHeight="1" thickBot="1" x14ac:dyDescent="0.25">
      <c r="B37" s="236">
        <f>SUBTOTAL(103,$C$12:C37)</f>
        <v>25</v>
      </c>
      <c r="C37" s="233">
        <v>104019</v>
      </c>
      <c r="D37" s="75" t="s">
        <v>27</v>
      </c>
      <c r="E37" s="97" t="s">
        <v>80</v>
      </c>
      <c r="F37" s="98" t="s">
        <v>62</v>
      </c>
      <c r="G37" s="131">
        <f t="shared" ca="1" si="0"/>
        <v>0</v>
      </c>
      <c r="H37" s="216">
        <v>4320</v>
      </c>
      <c r="I37" s="114">
        <v>432</v>
      </c>
      <c r="J37" s="114">
        <v>10</v>
      </c>
      <c r="K37" s="115">
        <f t="shared" ca="1" si="1"/>
        <v>0</v>
      </c>
      <c r="L37" s="115">
        <f t="shared" ca="1" si="2"/>
        <v>0</v>
      </c>
      <c r="M37" s="278" t="e">
        <f t="shared" ca="1" si="5"/>
        <v>#VALUE!</v>
      </c>
      <c r="N37" s="279" t="e">
        <f t="shared" ca="1" si="6"/>
        <v>#VALUE!</v>
      </c>
      <c r="O37" s="26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s="5" customFormat="1" ht="38.25" customHeight="1" thickBot="1" x14ac:dyDescent="0.25">
      <c r="B38" s="236">
        <f>SUBTOTAL(103,$C$12:C38)</f>
        <v>26</v>
      </c>
      <c r="C38" s="233">
        <v>104050</v>
      </c>
      <c r="D38" s="75" t="s">
        <v>151</v>
      </c>
      <c r="E38" s="97" t="s">
        <v>80</v>
      </c>
      <c r="F38" s="98" t="s">
        <v>62</v>
      </c>
      <c r="G38" s="131">
        <f t="shared" ca="1" si="0"/>
        <v>0</v>
      </c>
      <c r="H38" s="216">
        <v>4320</v>
      </c>
      <c r="I38" s="114">
        <v>432</v>
      </c>
      <c r="J38" s="114">
        <v>10</v>
      </c>
      <c r="K38" s="115">
        <f t="shared" ca="1" si="1"/>
        <v>0</v>
      </c>
      <c r="L38" s="115">
        <f t="shared" ca="1" si="2"/>
        <v>0</v>
      </c>
      <c r="M38" s="281" t="e">
        <f t="shared" ca="1" si="5"/>
        <v>#VALUE!</v>
      </c>
      <c r="N38" s="352" t="e">
        <f t="shared" ca="1" si="6"/>
        <v>#VALUE!</v>
      </c>
      <c r="O38" s="26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s="5" customFormat="1" ht="38.25" customHeight="1" thickBot="1" x14ac:dyDescent="0.25">
      <c r="B39" s="236">
        <f>SUBTOTAL(103,$C$12:C39)</f>
        <v>27</v>
      </c>
      <c r="C39" s="233">
        <v>104520</v>
      </c>
      <c r="D39" s="87" t="s">
        <v>29</v>
      </c>
      <c r="E39" s="88" t="s">
        <v>57</v>
      </c>
      <c r="F39" s="89" t="s">
        <v>62</v>
      </c>
      <c r="G39" s="133">
        <f t="shared" ca="1" si="0"/>
        <v>0</v>
      </c>
      <c r="H39" s="216">
        <v>2040</v>
      </c>
      <c r="I39" s="114">
        <v>204</v>
      </c>
      <c r="J39" s="134">
        <v>10</v>
      </c>
      <c r="K39" s="115">
        <f t="shared" ca="1" si="1"/>
        <v>0</v>
      </c>
      <c r="L39" s="115">
        <f t="shared" ca="1" si="2"/>
        <v>0</v>
      </c>
      <c r="M39" s="277" t="e">
        <f t="shared" ca="1" si="5"/>
        <v>#VALUE!</v>
      </c>
      <c r="N39" s="354" t="e">
        <f t="shared" ca="1" si="6"/>
        <v>#VALUE!</v>
      </c>
      <c r="O39" s="269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s="5" customFormat="1" ht="38.25" customHeight="1" thickBot="1" x14ac:dyDescent="0.25">
      <c r="B40" s="236">
        <f>SUBTOTAL(103,$C$12:C40)</f>
        <v>28</v>
      </c>
      <c r="C40" s="233">
        <v>104522</v>
      </c>
      <c r="D40" s="78" t="s">
        <v>152</v>
      </c>
      <c r="E40" s="79" t="s">
        <v>57</v>
      </c>
      <c r="F40" s="80" t="s">
        <v>62</v>
      </c>
      <c r="G40" s="135">
        <f t="shared" ca="1" si="0"/>
        <v>0</v>
      </c>
      <c r="H40" s="216">
        <v>2040</v>
      </c>
      <c r="I40" s="114">
        <v>204</v>
      </c>
      <c r="J40" s="114">
        <v>10</v>
      </c>
      <c r="K40" s="115">
        <f t="shared" ca="1" si="1"/>
        <v>0</v>
      </c>
      <c r="L40" s="115">
        <f t="shared" ca="1" si="2"/>
        <v>0</v>
      </c>
      <c r="M40" s="278" t="e">
        <f t="shared" ca="1" si="5"/>
        <v>#VALUE!</v>
      </c>
      <c r="N40" s="279" t="e">
        <f t="shared" ca="1" si="6"/>
        <v>#VALUE!</v>
      </c>
      <c r="O40" s="266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s="5" customFormat="1" ht="38.25" customHeight="1" thickBot="1" x14ac:dyDescent="0.25">
      <c r="B41" s="236">
        <f>SUBTOTAL(103,$C$12:C41)</f>
        <v>29</v>
      </c>
      <c r="C41" s="233">
        <v>104523</v>
      </c>
      <c r="D41" s="78" t="s">
        <v>30</v>
      </c>
      <c r="E41" s="79" t="s">
        <v>57</v>
      </c>
      <c r="F41" s="80" t="s">
        <v>62</v>
      </c>
      <c r="G41" s="135">
        <f t="shared" ca="1" si="0"/>
        <v>0</v>
      </c>
      <c r="H41" s="216">
        <v>2040</v>
      </c>
      <c r="I41" s="114">
        <v>204</v>
      </c>
      <c r="J41" s="114">
        <v>10</v>
      </c>
      <c r="K41" s="115">
        <f t="shared" ca="1" si="1"/>
        <v>0</v>
      </c>
      <c r="L41" s="115">
        <f t="shared" ca="1" si="2"/>
        <v>0</v>
      </c>
      <c r="M41" s="278" t="e">
        <f t="shared" ca="1" si="5"/>
        <v>#VALUE!</v>
      </c>
      <c r="N41" s="279" t="e">
        <f t="shared" ca="1" si="6"/>
        <v>#VALUE!</v>
      </c>
      <c r="O41" s="266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s="5" customFormat="1" ht="38.25" customHeight="1" thickBot="1" x14ac:dyDescent="0.25">
      <c r="B42" s="236">
        <f>SUBTOTAL(103,$C$12:C42)</f>
        <v>30</v>
      </c>
      <c r="C42" s="233">
        <v>104521</v>
      </c>
      <c r="D42" s="78" t="s">
        <v>52</v>
      </c>
      <c r="E42" s="79" t="s">
        <v>57</v>
      </c>
      <c r="F42" s="80" t="s">
        <v>62</v>
      </c>
      <c r="G42" s="135">
        <f t="shared" ca="1" si="0"/>
        <v>0</v>
      </c>
      <c r="H42" s="216">
        <v>2040</v>
      </c>
      <c r="I42" s="114">
        <v>204</v>
      </c>
      <c r="J42" s="114">
        <v>10</v>
      </c>
      <c r="K42" s="115">
        <f t="shared" ca="1" si="1"/>
        <v>0</v>
      </c>
      <c r="L42" s="115">
        <f t="shared" ca="1" si="2"/>
        <v>0</v>
      </c>
      <c r="M42" s="278" t="e">
        <f t="shared" ca="1" si="5"/>
        <v>#VALUE!</v>
      </c>
      <c r="N42" s="279" t="e">
        <f t="shared" ca="1" si="6"/>
        <v>#VALUE!</v>
      </c>
      <c r="O42" s="26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s="5" customFormat="1" ht="38.25" customHeight="1" thickBot="1" x14ac:dyDescent="0.25">
      <c r="B43" s="236">
        <f>SUBTOTAL(103,$C$12:C43)</f>
        <v>31</v>
      </c>
      <c r="C43" s="233">
        <v>104535</v>
      </c>
      <c r="D43" s="78" t="s">
        <v>79</v>
      </c>
      <c r="E43" s="79" t="s">
        <v>57</v>
      </c>
      <c r="F43" s="80" t="s">
        <v>62</v>
      </c>
      <c r="G43" s="135">
        <f t="shared" ca="1" si="0"/>
        <v>0</v>
      </c>
      <c r="H43" s="216">
        <v>2040</v>
      </c>
      <c r="I43" s="114">
        <v>204</v>
      </c>
      <c r="J43" s="114">
        <v>10</v>
      </c>
      <c r="K43" s="115">
        <f t="shared" ca="1" si="1"/>
        <v>0</v>
      </c>
      <c r="L43" s="115">
        <f t="shared" ca="1" si="2"/>
        <v>0</v>
      </c>
      <c r="M43" s="278" t="e">
        <f t="shared" ca="1" si="5"/>
        <v>#VALUE!</v>
      </c>
      <c r="N43" s="279" t="e">
        <f t="shared" ca="1" si="6"/>
        <v>#VALUE!</v>
      </c>
      <c r="O43" s="26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s="5" customFormat="1" ht="38.25" customHeight="1" thickBot="1" x14ac:dyDescent="0.25">
      <c r="B44" s="236">
        <f>SUBTOTAL(103,$C$12:C44)</f>
        <v>32</v>
      </c>
      <c r="C44" s="233">
        <v>104030</v>
      </c>
      <c r="D44" s="78" t="s">
        <v>107</v>
      </c>
      <c r="E44" s="79" t="s">
        <v>57</v>
      </c>
      <c r="F44" s="80" t="s">
        <v>62</v>
      </c>
      <c r="G44" s="135">
        <f t="shared" ca="1" si="0"/>
        <v>0</v>
      </c>
      <c r="H44" s="216">
        <v>2040</v>
      </c>
      <c r="I44" s="114">
        <v>204</v>
      </c>
      <c r="J44" s="114">
        <v>10</v>
      </c>
      <c r="K44" s="115">
        <f t="shared" ca="1" si="1"/>
        <v>0</v>
      </c>
      <c r="L44" s="115">
        <f t="shared" ca="1" si="2"/>
        <v>0</v>
      </c>
      <c r="M44" s="278" t="e">
        <f t="shared" ca="1" si="5"/>
        <v>#VALUE!</v>
      </c>
      <c r="N44" s="279" t="e">
        <f t="shared" ca="1" si="6"/>
        <v>#VALUE!</v>
      </c>
      <c r="O44" s="26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s="5" customFormat="1" ht="38.25" hidden="1" customHeight="1" thickBot="1" x14ac:dyDescent="0.25">
      <c r="B45" s="236">
        <f>SUBTOTAL(103,$C$12:C45)</f>
        <v>32</v>
      </c>
      <c r="C45" s="233">
        <v>104562</v>
      </c>
      <c r="D45" s="90" t="s">
        <v>153</v>
      </c>
      <c r="E45" s="91" t="s">
        <v>57</v>
      </c>
      <c r="F45" s="92" t="s">
        <v>62</v>
      </c>
      <c r="G45" s="135">
        <f t="shared" ca="1" si="0"/>
        <v>0</v>
      </c>
      <c r="H45" s="216">
        <v>2040</v>
      </c>
      <c r="I45" s="114">
        <v>204</v>
      </c>
      <c r="J45" s="123">
        <v>10</v>
      </c>
      <c r="K45" s="115">
        <f t="shared" ca="1" si="1"/>
        <v>0</v>
      </c>
      <c r="L45" s="115">
        <f t="shared" ca="1" si="2"/>
        <v>0</v>
      </c>
      <c r="M45" s="278" t="e">
        <f t="shared" ca="1" si="5"/>
        <v>#VALUE!</v>
      </c>
      <c r="N45" s="279" t="e">
        <f t="shared" ca="1" si="6"/>
        <v>#VALUE!</v>
      </c>
      <c r="O45" s="27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s="5" customFormat="1" ht="38.25" customHeight="1" thickBot="1" x14ac:dyDescent="0.25">
      <c r="B46" s="236">
        <f>SUBTOTAL(103,$C$12:C46)</f>
        <v>33</v>
      </c>
      <c r="C46" s="233">
        <v>104563</v>
      </c>
      <c r="D46" s="90" t="s">
        <v>154</v>
      </c>
      <c r="E46" s="91" t="s">
        <v>57</v>
      </c>
      <c r="F46" s="92" t="s">
        <v>62</v>
      </c>
      <c r="G46" s="164">
        <f t="shared" ca="1" si="0"/>
        <v>0</v>
      </c>
      <c r="H46" s="216">
        <v>2040</v>
      </c>
      <c r="I46" s="114">
        <v>204</v>
      </c>
      <c r="J46" s="123">
        <v>10</v>
      </c>
      <c r="K46" s="115">
        <f t="shared" ca="1" si="1"/>
        <v>0</v>
      </c>
      <c r="L46" s="115">
        <f t="shared" ca="1" si="2"/>
        <v>0</v>
      </c>
      <c r="M46" s="280" t="e">
        <f t="shared" ca="1" si="5"/>
        <v>#VALUE!</v>
      </c>
      <c r="N46" s="355" t="e">
        <f t="shared" ca="1" si="6"/>
        <v>#VALUE!</v>
      </c>
      <c r="O46" s="27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s="5" customFormat="1" ht="38.25" customHeight="1" thickBot="1" x14ac:dyDescent="0.25">
      <c r="B47" s="236">
        <f>SUBTOTAL(103,$C$12:C47)</f>
        <v>34</v>
      </c>
      <c r="C47" s="233">
        <v>104411</v>
      </c>
      <c r="D47" s="196" t="s">
        <v>182</v>
      </c>
      <c r="E47" s="152" t="s">
        <v>80</v>
      </c>
      <c r="F47" s="153" t="s">
        <v>186</v>
      </c>
      <c r="G47" s="154">
        <f t="shared" ca="1" si="0"/>
        <v>0</v>
      </c>
      <c r="H47" s="216">
        <v>3264</v>
      </c>
      <c r="I47" s="114">
        <v>408</v>
      </c>
      <c r="J47" s="166">
        <v>8</v>
      </c>
      <c r="K47" s="115">
        <f t="shared" ca="1" si="1"/>
        <v>0</v>
      </c>
      <c r="L47" s="115">
        <f t="shared" ca="1" si="2"/>
        <v>0</v>
      </c>
      <c r="M47" s="282" t="e">
        <f t="shared" ca="1" si="5"/>
        <v>#VALUE!</v>
      </c>
      <c r="N47" s="353" t="e">
        <f t="shared" ca="1" si="6"/>
        <v>#VALUE!</v>
      </c>
      <c r="O47" s="16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s="5" customFormat="1" ht="38.25" customHeight="1" thickBot="1" x14ac:dyDescent="0.25">
      <c r="B48" s="236">
        <f>SUBTOTAL(103,$C$12:C48)</f>
        <v>35</v>
      </c>
      <c r="C48" s="233">
        <v>104412</v>
      </c>
      <c r="D48" s="197" t="s">
        <v>183</v>
      </c>
      <c r="E48" s="155" t="s">
        <v>80</v>
      </c>
      <c r="F48" s="156" t="s">
        <v>186</v>
      </c>
      <c r="G48" s="157">
        <f t="shared" ca="1" si="0"/>
        <v>0</v>
      </c>
      <c r="H48" s="216">
        <v>3264</v>
      </c>
      <c r="I48" s="114">
        <v>408</v>
      </c>
      <c r="J48" s="165">
        <v>8</v>
      </c>
      <c r="K48" s="115">
        <f t="shared" ca="1" si="1"/>
        <v>0</v>
      </c>
      <c r="L48" s="115">
        <f t="shared" ca="1" si="2"/>
        <v>0</v>
      </c>
      <c r="M48" s="278" t="e">
        <f t="shared" ca="1" si="5"/>
        <v>#VALUE!</v>
      </c>
      <c r="N48" s="279" t="e">
        <f t="shared" ca="1" si="6"/>
        <v>#VALUE!</v>
      </c>
      <c r="O48" s="16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s="5" customFormat="1" ht="38.25" hidden="1" customHeight="1" thickBot="1" x14ac:dyDescent="0.25">
      <c r="B49" s="236">
        <f>SUBTOTAL(103,$C$12:C49)</f>
        <v>35</v>
      </c>
      <c r="C49" s="233">
        <v>104403</v>
      </c>
      <c r="D49" s="197" t="s">
        <v>116</v>
      </c>
      <c r="E49" s="155" t="s">
        <v>80</v>
      </c>
      <c r="F49" s="156" t="s">
        <v>62</v>
      </c>
      <c r="G49" s="157">
        <f t="shared" ca="1" si="0"/>
        <v>0</v>
      </c>
      <c r="H49" s="216">
        <v>3150</v>
      </c>
      <c r="I49" s="114">
        <v>315</v>
      </c>
      <c r="J49" s="165">
        <v>12</v>
      </c>
      <c r="K49" s="115">
        <f t="shared" ca="1" si="1"/>
        <v>0</v>
      </c>
      <c r="L49" s="115">
        <f t="shared" ca="1" si="2"/>
        <v>0</v>
      </c>
      <c r="M49" s="278" t="e">
        <f t="shared" ca="1" si="5"/>
        <v>#VALUE!</v>
      </c>
      <c r="N49" s="279" t="e">
        <f t="shared" ca="1" si="6"/>
        <v>#VALUE!</v>
      </c>
      <c r="O49" s="162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s="5" customFormat="1" ht="38.25" customHeight="1" thickBot="1" x14ac:dyDescent="0.25">
      <c r="B50" s="236">
        <f>SUBTOTAL(103,$C$12:C50)</f>
        <v>36</v>
      </c>
      <c r="C50" s="233">
        <v>104414</v>
      </c>
      <c r="D50" s="197" t="s">
        <v>184</v>
      </c>
      <c r="E50" s="155" t="s">
        <v>80</v>
      </c>
      <c r="F50" s="156" t="s">
        <v>186</v>
      </c>
      <c r="G50" s="157">
        <f t="shared" ca="1" si="0"/>
        <v>0</v>
      </c>
      <c r="H50" s="216">
        <v>3264</v>
      </c>
      <c r="I50" s="114">
        <v>408</v>
      </c>
      <c r="J50" s="165">
        <v>8</v>
      </c>
      <c r="K50" s="115">
        <f t="shared" ca="1" si="1"/>
        <v>0</v>
      </c>
      <c r="L50" s="115">
        <f t="shared" ca="1" si="2"/>
        <v>0</v>
      </c>
      <c r="M50" s="278" t="e">
        <f t="shared" ca="1" si="5"/>
        <v>#VALUE!</v>
      </c>
      <c r="N50" s="279" t="e">
        <f t="shared" ca="1" si="6"/>
        <v>#VALUE!</v>
      </c>
      <c r="O50" s="162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s="5" customFormat="1" ht="38.25" hidden="1" customHeight="1" thickBot="1" x14ac:dyDescent="0.25">
      <c r="B51" s="236">
        <f>SUBTOTAL(103,$C$12:C51)</f>
        <v>36</v>
      </c>
      <c r="C51" s="233">
        <v>104415</v>
      </c>
      <c r="D51" s="197" t="s">
        <v>185</v>
      </c>
      <c r="E51" s="155" t="s">
        <v>80</v>
      </c>
      <c r="F51" s="156" t="s">
        <v>186</v>
      </c>
      <c r="G51" s="160">
        <f t="shared" ca="1" si="0"/>
        <v>0</v>
      </c>
      <c r="H51" s="216">
        <v>3264</v>
      </c>
      <c r="I51" s="114">
        <v>408</v>
      </c>
      <c r="J51" s="260">
        <v>8</v>
      </c>
      <c r="K51" s="115">
        <f t="shared" ca="1" si="1"/>
        <v>0</v>
      </c>
      <c r="L51" s="115">
        <f t="shared" ca="1" si="2"/>
        <v>0</v>
      </c>
      <c r="M51" s="281" t="e">
        <f t="shared" ca="1" si="5"/>
        <v>#VALUE!</v>
      </c>
      <c r="N51" s="352" t="e">
        <f t="shared" ca="1" si="6"/>
        <v>#VALUE!</v>
      </c>
      <c r="O51" s="16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s="5" customFormat="1" ht="38.25" customHeight="1" thickBot="1" x14ac:dyDescent="0.25">
      <c r="B52" s="236">
        <f>SUBTOTAL(103,$C$12:C52)</f>
        <v>37</v>
      </c>
      <c r="C52" s="233">
        <v>106001</v>
      </c>
      <c r="D52" s="200" t="s">
        <v>51</v>
      </c>
      <c r="E52" s="101" t="s">
        <v>59</v>
      </c>
      <c r="F52" s="102" t="s">
        <v>63</v>
      </c>
      <c r="G52" s="140">
        <f t="shared" ca="1" si="0"/>
        <v>0</v>
      </c>
      <c r="H52" s="216">
        <v>1440</v>
      </c>
      <c r="I52" s="114">
        <v>240</v>
      </c>
      <c r="J52" s="134">
        <v>6</v>
      </c>
      <c r="K52" s="115">
        <f t="shared" ca="1" si="1"/>
        <v>0</v>
      </c>
      <c r="L52" s="115">
        <f t="shared" ca="1" si="2"/>
        <v>0</v>
      </c>
      <c r="M52" s="277" t="e">
        <f t="shared" ca="1" si="5"/>
        <v>#VALUE!</v>
      </c>
      <c r="N52" s="354" t="e">
        <f t="shared" ca="1" si="6"/>
        <v>#VALUE!</v>
      </c>
      <c r="O52" s="272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s="5" customFormat="1" ht="38.25" customHeight="1" thickBot="1" x14ac:dyDescent="0.25">
      <c r="B53" s="236">
        <f>SUBTOTAL(103,$C$12:C53)</f>
        <v>38</v>
      </c>
      <c r="C53" s="233">
        <v>106003</v>
      </c>
      <c r="D53" s="201" t="s">
        <v>71</v>
      </c>
      <c r="E53" s="103" t="s">
        <v>55</v>
      </c>
      <c r="F53" s="104" t="s">
        <v>63</v>
      </c>
      <c r="G53" s="141">
        <f t="shared" ca="1" si="0"/>
        <v>0</v>
      </c>
      <c r="H53" s="216">
        <v>960</v>
      </c>
      <c r="I53" s="114">
        <v>160</v>
      </c>
      <c r="J53" s="114">
        <v>6</v>
      </c>
      <c r="K53" s="115">
        <f t="shared" ca="1" si="1"/>
        <v>0</v>
      </c>
      <c r="L53" s="115">
        <f t="shared" ca="1" si="2"/>
        <v>0</v>
      </c>
      <c r="M53" s="280" t="e">
        <f t="shared" ca="1" si="5"/>
        <v>#VALUE!</v>
      </c>
      <c r="N53" s="355" t="e">
        <f t="shared" ca="1" si="6"/>
        <v>#VALUE!</v>
      </c>
      <c r="O53" s="27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s="5" customFormat="1" ht="38.25" hidden="1" customHeight="1" thickBot="1" x14ac:dyDescent="0.25">
      <c r="B54" s="236">
        <f>SUBTOTAL(103,$C$12:C54)</f>
        <v>38</v>
      </c>
      <c r="C54" s="233">
        <v>664001</v>
      </c>
      <c r="D54" s="198" t="s">
        <v>37</v>
      </c>
      <c r="E54" s="178" t="s">
        <v>115</v>
      </c>
      <c r="F54" s="179" t="s">
        <v>10</v>
      </c>
      <c r="G54" s="133">
        <f t="shared" ca="1" si="0"/>
        <v>0</v>
      </c>
      <c r="H54" s="216">
        <v>2016</v>
      </c>
      <c r="I54" s="114">
        <v>168</v>
      </c>
      <c r="J54" s="134">
        <v>12</v>
      </c>
      <c r="K54" s="115">
        <f t="shared" ca="1" si="1"/>
        <v>0</v>
      </c>
      <c r="L54" s="115">
        <f t="shared" ca="1" si="2"/>
        <v>0</v>
      </c>
      <c r="M54" s="282" t="e">
        <f t="shared" ca="1" si="5"/>
        <v>#VALUE!</v>
      </c>
      <c r="N54" s="353" t="e">
        <f t="shared" ca="1" si="6"/>
        <v>#VALUE!</v>
      </c>
      <c r="O54" s="269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s="5" customFormat="1" ht="38.25" hidden="1" customHeight="1" thickBot="1" x14ac:dyDescent="0.25">
      <c r="B55" s="236">
        <f>SUBTOTAL(103,$C$12:C55)</f>
        <v>38</v>
      </c>
      <c r="C55" s="233">
        <v>664002</v>
      </c>
      <c r="D55" s="90" t="s">
        <v>38</v>
      </c>
      <c r="E55" s="91" t="s">
        <v>115</v>
      </c>
      <c r="F55" s="92" t="s">
        <v>10</v>
      </c>
      <c r="G55" s="164">
        <f t="shared" ca="1" si="0"/>
        <v>0</v>
      </c>
      <c r="H55" s="216">
        <v>2016</v>
      </c>
      <c r="I55" s="114">
        <v>168</v>
      </c>
      <c r="J55" s="123">
        <v>12</v>
      </c>
      <c r="K55" s="115">
        <f t="shared" ca="1" si="1"/>
        <v>0</v>
      </c>
      <c r="L55" s="115">
        <f t="shared" ca="1" si="2"/>
        <v>0</v>
      </c>
      <c r="M55" s="280" t="e">
        <f t="shared" ca="1" si="5"/>
        <v>#VALUE!</v>
      </c>
      <c r="N55" s="355" t="e">
        <f t="shared" ca="1" si="6"/>
        <v>#VALUE!</v>
      </c>
      <c r="O55" s="27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s="5" customFormat="1" ht="38.25" customHeight="1" thickBot="1" x14ac:dyDescent="0.25">
      <c r="B56" s="236">
        <f>SUBTOTAL(103,$C$12:C56)</f>
        <v>39</v>
      </c>
      <c r="C56" s="233">
        <v>109001</v>
      </c>
      <c r="D56" s="301" t="s">
        <v>177</v>
      </c>
      <c r="E56" s="73" t="s">
        <v>56</v>
      </c>
      <c r="F56" s="74" t="s">
        <v>10</v>
      </c>
      <c r="G56" s="302">
        <f t="shared" ca="1" si="0"/>
        <v>0</v>
      </c>
      <c r="H56" s="216">
        <v>2304</v>
      </c>
      <c r="I56" s="114">
        <v>192</v>
      </c>
      <c r="J56" s="134">
        <v>12</v>
      </c>
      <c r="K56" s="115">
        <f t="shared" ca="1" si="1"/>
        <v>0</v>
      </c>
      <c r="L56" s="115">
        <f t="shared" ca="1" si="2"/>
        <v>0</v>
      </c>
      <c r="M56" s="282" t="e">
        <f t="shared" ca="1" si="5"/>
        <v>#VALUE!</v>
      </c>
      <c r="N56" s="353" t="e">
        <f t="shared" ca="1" si="6"/>
        <v>#VALUE!</v>
      </c>
      <c r="O56" s="167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s="5" customFormat="1" ht="38.25" customHeight="1" thickBot="1" x14ac:dyDescent="0.25">
      <c r="B57" s="236">
        <f>SUBTOTAL(103,$C$12:C57)</f>
        <v>40</v>
      </c>
      <c r="C57" s="233">
        <v>109002</v>
      </c>
      <c r="D57" s="303" t="s">
        <v>178</v>
      </c>
      <c r="E57" s="76" t="s">
        <v>56</v>
      </c>
      <c r="F57" s="77" t="s">
        <v>10</v>
      </c>
      <c r="G57" s="131">
        <f t="shared" ca="1" si="0"/>
        <v>0</v>
      </c>
      <c r="H57" s="216">
        <v>2304</v>
      </c>
      <c r="I57" s="114">
        <v>192</v>
      </c>
      <c r="J57" s="114">
        <v>12</v>
      </c>
      <c r="K57" s="115">
        <f t="shared" ca="1" si="1"/>
        <v>0</v>
      </c>
      <c r="L57" s="115">
        <f t="shared" ca="1" si="2"/>
        <v>0</v>
      </c>
      <c r="M57" s="278" t="e">
        <f t="shared" ca="1" si="5"/>
        <v>#VALUE!</v>
      </c>
      <c r="N57" s="279" t="e">
        <f t="shared" ca="1" si="6"/>
        <v>#VALUE!</v>
      </c>
      <c r="O57" s="26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s="5" customFormat="1" ht="38.25" customHeight="1" thickBot="1" x14ac:dyDescent="0.25">
      <c r="B58" s="236">
        <f>SUBTOTAL(103,$C$12:C58)</f>
        <v>41</v>
      </c>
      <c r="C58" s="233">
        <v>109003</v>
      </c>
      <c r="D58" s="303" t="s">
        <v>179</v>
      </c>
      <c r="E58" s="76" t="s">
        <v>56</v>
      </c>
      <c r="F58" s="77" t="s">
        <v>10</v>
      </c>
      <c r="G58" s="131">
        <f t="shared" ca="1" si="0"/>
        <v>0</v>
      </c>
      <c r="H58" s="216">
        <v>2304</v>
      </c>
      <c r="I58" s="114">
        <v>192</v>
      </c>
      <c r="J58" s="114">
        <v>12</v>
      </c>
      <c r="K58" s="115">
        <f t="shared" ca="1" si="1"/>
        <v>0</v>
      </c>
      <c r="L58" s="115">
        <f t="shared" ca="1" si="2"/>
        <v>0</v>
      </c>
      <c r="M58" s="278" t="e">
        <f t="shared" ca="1" si="5"/>
        <v>#VALUE!</v>
      </c>
      <c r="N58" s="279" t="e">
        <f t="shared" ca="1" si="6"/>
        <v>#VALUE!</v>
      </c>
      <c r="O58" s="26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s="5" customFormat="1" ht="38.25" customHeight="1" thickBot="1" x14ac:dyDescent="0.25">
      <c r="B59" s="236">
        <f>SUBTOTAL(103,$C$12:C59)</f>
        <v>42</v>
      </c>
      <c r="C59" s="233">
        <v>109004</v>
      </c>
      <c r="D59" s="303" t="s">
        <v>180</v>
      </c>
      <c r="E59" s="76" t="s">
        <v>56</v>
      </c>
      <c r="F59" s="77" t="s">
        <v>10</v>
      </c>
      <c r="G59" s="131">
        <f t="shared" ca="1" si="0"/>
        <v>0</v>
      </c>
      <c r="H59" s="216">
        <v>2304</v>
      </c>
      <c r="I59" s="114">
        <v>192</v>
      </c>
      <c r="J59" s="114">
        <v>12</v>
      </c>
      <c r="K59" s="115">
        <f t="shared" ca="1" si="1"/>
        <v>0</v>
      </c>
      <c r="L59" s="115">
        <f t="shared" ca="1" si="2"/>
        <v>0</v>
      </c>
      <c r="M59" s="278" t="e">
        <f t="shared" ca="1" si="5"/>
        <v>#VALUE!</v>
      </c>
      <c r="N59" s="279" t="e">
        <f t="shared" ca="1" si="6"/>
        <v>#VALUE!</v>
      </c>
      <c r="O59" s="26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s="5" customFormat="1" ht="38.25" customHeight="1" thickBot="1" x14ac:dyDescent="0.25">
      <c r="B60" s="236">
        <f>SUBTOTAL(103,$C$12:C60)</f>
        <v>43</v>
      </c>
      <c r="C60" s="233">
        <v>109005</v>
      </c>
      <c r="D60" s="304" t="s">
        <v>198</v>
      </c>
      <c r="E60" s="305" t="s">
        <v>56</v>
      </c>
      <c r="F60" s="306" t="s">
        <v>10</v>
      </c>
      <c r="G60" s="307">
        <f t="shared" ref="G60" ca="1" si="7">IF(ISERROR(M60*J60),,M60*J60)</f>
        <v>0</v>
      </c>
      <c r="H60" s="216">
        <v>2304</v>
      </c>
      <c r="I60" s="114">
        <v>192</v>
      </c>
      <c r="J60" s="136">
        <v>12</v>
      </c>
      <c r="K60" s="115">
        <f t="shared" ca="1" si="1"/>
        <v>0</v>
      </c>
      <c r="L60" s="115">
        <f t="shared" ca="1" si="2"/>
        <v>0</v>
      </c>
      <c r="M60" s="281" t="e">
        <f t="shared" ca="1" si="5"/>
        <v>#VALUE!</v>
      </c>
      <c r="N60" s="352" t="e">
        <f t="shared" ca="1" si="6"/>
        <v>#VALUE!</v>
      </c>
      <c r="O60" s="308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s="5" customFormat="1" ht="38.25" customHeight="1" thickBot="1" x14ac:dyDescent="0.25">
      <c r="B61" s="236">
        <f>SUBTOTAL(103,$C$12:C61)</f>
        <v>44</v>
      </c>
      <c r="C61" s="233">
        <v>108001</v>
      </c>
      <c r="D61" s="239" t="s">
        <v>91</v>
      </c>
      <c r="E61" s="240" t="s">
        <v>90</v>
      </c>
      <c r="F61" s="241" t="s">
        <v>62</v>
      </c>
      <c r="G61" s="242">
        <f ca="1">IF(ISERROR(M61*J61),,M61*J61)</f>
        <v>0</v>
      </c>
      <c r="H61" s="216">
        <v>1120</v>
      </c>
      <c r="I61" s="114">
        <v>112</v>
      </c>
      <c r="J61" s="134">
        <v>10</v>
      </c>
      <c r="K61" s="115">
        <f ca="1">IF(ISERROR(G61/J61),,G61/J61)</f>
        <v>0</v>
      </c>
      <c r="L61" s="115">
        <f ca="1">IF(ISERROR(G61/H61),,G61/H61)</f>
        <v>0</v>
      </c>
      <c r="M61" s="277" t="e">
        <f ca="1">IF(N61&gt;0,N61*I61,)</f>
        <v>#VALUE!</v>
      </c>
      <c r="N61" s="354" t="e">
        <f ca="1">IF(M61&gt;0,M61/I61,"-")</f>
        <v>#VALUE!</v>
      </c>
      <c r="O61" s="27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s="5" customFormat="1" ht="38.25" customHeight="1" thickBot="1" x14ac:dyDescent="0.25">
      <c r="B62" s="236">
        <f>SUBTOTAL(103,$C$12:C62)</f>
        <v>45</v>
      </c>
      <c r="C62" s="233">
        <v>108002</v>
      </c>
      <c r="D62" s="243" t="s">
        <v>92</v>
      </c>
      <c r="E62" s="111" t="s">
        <v>90</v>
      </c>
      <c r="F62" s="112" t="s">
        <v>62</v>
      </c>
      <c r="G62" s="144">
        <f ca="1">IF(ISERROR(M62*J62),,M62*J62)</f>
        <v>0</v>
      </c>
      <c r="H62" s="216">
        <v>1120</v>
      </c>
      <c r="I62" s="114">
        <v>112</v>
      </c>
      <c r="J62" s="114">
        <v>10</v>
      </c>
      <c r="K62" s="115">
        <f ca="1">IF(ISERROR(G62/J62),,G62/J62)</f>
        <v>0</v>
      </c>
      <c r="L62" s="115">
        <f ca="1">IF(ISERROR(G62/H62),,G62/H62)</f>
        <v>0</v>
      </c>
      <c r="M62" s="278" t="e">
        <f ca="1">IF(N62&gt;0,N62*I62,)</f>
        <v>#VALUE!</v>
      </c>
      <c r="N62" s="279" t="e">
        <f ca="1">IF(M62&gt;0,M62/I62,"-")</f>
        <v>#VALUE!</v>
      </c>
      <c r="O62" s="276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s="5" customFormat="1" ht="38.25" customHeight="1" thickBot="1" x14ac:dyDescent="0.25">
      <c r="B63" s="236">
        <f>SUBTOTAL(103,$C$12:C63)</f>
        <v>46</v>
      </c>
      <c r="C63" s="233">
        <v>108004</v>
      </c>
      <c r="D63" s="320" t="s">
        <v>93</v>
      </c>
      <c r="E63" s="321" t="s">
        <v>90</v>
      </c>
      <c r="F63" s="322" t="s">
        <v>62</v>
      </c>
      <c r="G63" s="323">
        <f ca="1">IF(ISERROR(M63*J63),,M63*J63)</f>
        <v>0</v>
      </c>
      <c r="H63" s="216">
        <v>1120</v>
      </c>
      <c r="I63" s="114">
        <v>112</v>
      </c>
      <c r="J63" s="123">
        <v>10</v>
      </c>
      <c r="K63" s="115">
        <f ca="1">IF(ISERROR(G63/J63),,G63/J63)</f>
        <v>0</v>
      </c>
      <c r="L63" s="115">
        <f ca="1">IF(ISERROR(G63/H63),,G63/H63)</f>
        <v>0</v>
      </c>
      <c r="M63" s="280" t="e">
        <f ca="1">IF(N63&gt;0,N63*I63,)</f>
        <v>#VALUE!</v>
      </c>
      <c r="N63" s="355" t="e">
        <f ca="1">IF(M63&gt;0,M63/I63,"-")</f>
        <v>#VALUE!</v>
      </c>
      <c r="O63" s="32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s="5" customFormat="1" ht="38.25" customHeight="1" thickBot="1" x14ac:dyDescent="0.25">
      <c r="B64" s="236">
        <f>SUBTOTAL(103,$C$12:C64)</f>
        <v>47</v>
      </c>
      <c r="C64" s="233">
        <v>102009</v>
      </c>
      <c r="D64" s="96" t="s">
        <v>169</v>
      </c>
      <c r="E64" s="97" t="s">
        <v>58</v>
      </c>
      <c r="F64" s="98" t="s">
        <v>10</v>
      </c>
      <c r="G64" s="126">
        <f t="shared" ca="1" si="0"/>
        <v>0</v>
      </c>
      <c r="H64" s="216">
        <v>2304</v>
      </c>
      <c r="I64" s="114">
        <v>192</v>
      </c>
      <c r="J64" s="127">
        <v>12</v>
      </c>
      <c r="K64" s="115">
        <f t="shared" ca="1" si="1"/>
        <v>0</v>
      </c>
      <c r="L64" s="115">
        <f t="shared" ca="1" si="2"/>
        <v>0</v>
      </c>
      <c r="M64" s="277" t="e">
        <f t="shared" ca="1" si="5"/>
        <v>#VALUE!</v>
      </c>
      <c r="N64" s="354" t="e">
        <f t="shared" ca="1" si="6"/>
        <v>#VALUE!</v>
      </c>
      <c r="O64" s="169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s="5" customFormat="1" ht="38.25" customHeight="1" thickBot="1" x14ac:dyDescent="0.25">
      <c r="B65" s="236">
        <f>SUBTOTAL(103,$C$12:C65)</f>
        <v>48</v>
      </c>
      <c r="C65" s="233">
        <v>102002</v>
      </c>
      <c r="D65" s="75" t="s">
        <v>31</v>
      </c>
      <c r="E65" s="76" t="s">
        <v>58</v>
      </c>
      <c r="F65" s="77" t="s">
        <v>10</v>
      </c>
      <c r="G65" s="131">
        <f t="shared" ca="1" si="0"/>
        <v>0</v>
      </c>
      <c r="H65" s="216">
        <v>2304</v>
      </c>
      <c r="I65" s="114">
        <v>192</v>
      </c>
      <c r="J65" s="114">
        <v>12</v>
      </c>
      <c r="K65" s="115">
        <f t="shared" ca="1" si="1"/>
        <v>0</v>
      </c>
      <c r="L65" s="115">
        <f t="shared" ca="1" si="2"/>
        <v>0</v>
      </c>
      <c r="M65" s="278" t="e">
        <f t="shared" ca="1" si="5"/>
        <v>#VALUE!</v>
      </c>
      <c r="N65" s="279" t="e">
        <f t="shared" ca="1" si="6"/>
        <v>#VALUE!</v>
      </c>
      <c r="O65" s="26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s="5" customFormat="1" ht="38.25" customHeight="1" thickBot="1" x14ac:dyDescent="0.25">
      <c r="B66" s="236">
        <f>SUBTOTAL(103,$C$12:C66)</f>
        <v>49</v>
      </c>
      <c r="C66" s="233">
        <v>102011</v>
      </c>
      <c r="D66" s="81" t="s">
        <v>54</v>
      </c>
      <c r="E66" s="82" t="s">
        <v>60</v>
      </c>
      <c r="F66" s="100" t="s">
        <v>10</v>
      </c>
      <c r="G66" s="130">
        <f t="shared" ca="1" si="0"/>
        <v>0</v>
      </c>
      <c r="H66" s="216">
        <v>1152</v>
      </c>
      <c r="I66" s="114">
        <v>96</v>
      </c>
      <c r="J66" s="114">
        <v>12</v>
      </c>
      <c r="K66" s="115">
        <f t="shared" ca="1" si="1"/>
        <v>0</v>
      </c>
      <c r="L66" s="115">
        <f t="shared" ca="1" si="2"/>
        <v>0</v>
      </c>
      <c r="M66" s="278" t="e">
        <f t="shared" ca="1" si="5"/>
        <v>#VALUE!</v>
      </c>
      <c r="N66" s="279" t="e">
        <f t="shared" ca="1" si="6"/>
        <v>#VALUE!</v>
      </c>
      <c r="O66" s="267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s="5" customFormat="1" ht="38.25" customHeight="1" thickBot="1" x14ac:dyDescent="0.25">
      <c r="B67" s="236">
        <f>SUBTOTAL(103,$C$12:C67)</f>
        <v>50</v>
      </c>
      <c r="C67" s="233">
        <v>102003</v>
      </c>
      <c r="D67" s="75" t="s">
        <v>32</v>
      </c>
      <c r="E67" s="76" t="s">
        <v>58</v>
      </c>
      <c r="F67" s="77" t="s">
        <v>10</v>
      </c>
      <c r="G67" s="131">
        <f t="shared" ca="1" si="0"/>
        <v>0</v>
      </c>
      <c r="H67" s="216">
        <v>2304</v>
      </c>
      <c r="I67" s="114">
        <v>192</v>
      </c>
      <c r="J67" s="114">
        <v>12</v>
      </c>
      <c r="K67" s="115">
        <f t="shared" ca="1" si="1"/>
        <v>0</v>
      </c>
      <c r="L67" s="115">
        <f t="shared" ca="1" si="2"/>
        <v>0</v>
      </c>
      <c r="M67" s="278" t="e">
        <f t="shared" ca="1" si="5"/>
        <v>#VALUE!</v>
      </c>
      <c r="N67" s="279" t="e">
        <f t="shared" ca="1" si="6"/>
        <v>#VALUE!</v>
      </c>
      <c r="O67" s="26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s="5" customFormat="1" ht="38.25" customHeight="1" thickBot="1" x14ac:dyDescent="0.25">
      <c r="B68" s="236">
        <f>SUBTOTAL(103,$C$12:C68)</f>
        <v>51</v>
      </c>
      <c r="C68" s="233">
        <v>102508</v>
      </c>
      <c r="D68" s="75" t="s">
        <v>142</v>
      </c>
      <c r="E68" s="76" t="s">
        <v>58</v>
      </c>
      <c r="F68" s="77" t="s">
        <v>10</v>
      </c>
      <c r="G68" s="131">
        <f t="shared" ca="1" si="0"/>
        <v>0</v>
      </c>
      <c r="H68" s="216">
        <v>2304</v>
      </c>
      <c r="I68" s="114">
        <v>192</v>
      </c>
      <c r="J68" s="114">
        <v>12</v>
      </c>
      <c r="K68" s="115">
        <f t="shared" ca="1" si="1"/>
        <v>0</v>
      </c>
      <c r="L68" s="115">
        <f t="shared" ca="1" si="2"/>
        <v>0</v>
      </c>
      <c r="M68" s="278" t="e">
        <f t="shared" ca="1" si="5"/>
        <v>#VALUE!</v>
      </c>
      <c r="N68" s="279" t="e">
        <f t="shared" ca="1" si="6"/>
        <v>#VALUE!</v>
      </c>
      <c r="O68" s="26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s="5" customFormat="1" ht="38.25" hidden="1" customHeight="1" thickBot="1" x14ac:dyDescent="0.25">
      <c r="B69" s="236">
        <f>SUBTOTAL(103,$C$12:C69)</f>
        <v>51</v>
      </c>
      <c r="C69" s="233">
        <v>662001</v>
      </c>
      <c r="D69" s="75" t="s">
        <v>164</v>
      </c>
      <c r="E69" s="76" t="s">
        <v>165</v>
      </c>
      <c r="F69" s="77" t="s">
        <v>150</v>
      </c>
      <c r="G69" s="131">
        <f t="shared" ca="1" si="0"/>
        <v>0</v>
      </c>
      <c r="H69" s="216">
        <v>2304</v>
      </c>
      <c r="I69" s="114">
        <v>192</v>
      </c>
      <c r="J69" s="114">
        <v>12</v>
      </c>
      <c r="K69" s="115">
        <f t="shared" ca="1" si="1"/>
        <v>0</v>
      </c>
      <c r="L69" s="115">
        <f t="shared" ca="1" si="2"/>
        <v>0</v>
      </c>
      <c r="M69" s="278" t="e">
        <f t="shared" ca="1" si="5"/>
        <v>#VALUE!</v>
      </c>
      <c r="N69" s="279" t="e">
        <f t="shared" ca="1" si="6"/>
        <v>#VALUE!</v>
      </c>
      <c r="O69" s="26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2:29" s="5" customFormat="1" ht="38.25" customHeight="1" thickBot="1" x14ac:dyDescent="0.25">
      <c r="B70" s="236">
        <f>SUBTOTAL(103,$C$12:C70)</f>
        <v>52</v>
      </c>
      <c r="C70" s="233">
        <v>102007</v>
      </c>
      <c r="D70" s="81" t="s">
        <v>53</v>
      </c>
      <c r="E70" s="82" t="s">
        <v>60</v>
      </c>
      <c r="F70" s="83" t="s">
        <v>10</v>
      </c>
      <c r="G70" s="130">
        <f t="shared" ca="1" si="0"/>
        <v>0</v>
      </c>
      <c r="H70" s="216">
        <v>1152</v>
      </c>
      <c r="I70" s="114">
        <v>96</v>
      </c>
      <c r="J70" s="114">
        <v>12</v>
      </c>
      <c r="K70" s="115">
        <f t="shared" ca="1" si="1"/>
        <v>0</v>
      </c>
      <c r="L70" s="115">
        <f t="shared" ca="1" si="2"/>
        <v>0</v>
      </c>
      <c r="M70" s="278" t="e">
        <f t="shared" ca="1" si="5"/>
        <v>#VALUE!</v>
      </c>
      <c r="N70" s="279" t="e">
        <f t="shared" ca="1" si="6"/>
        <v>#VALUE!</v>
      </c>
      <c r="O70" s="26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2:29" s="5" customFormat="1" ht="38.25" customHeight="1" thickBot="1" x14ac:dyDescent="0.25">
      <c r="B71" s="236">
        <f>SUBTOTAL(103,$C$12:C71)</f>
        <v>53</v>
      </c>
      <c r="C71" s="233">
        <v>102026</v>
      </c>
      <c r="D71" s="75" t="s">
        <v>108</v>
      </c>
      <c r="E71" s="76" t="s">
        <v>58</v>
      </c>
      <c r="F71" s="77" t="s">
        <v>10</v>
      </c>
      <c r="G71" s="131">
        <f t="shared" ca="1" si="0"/>
        <v>0</v>
      </c>
      <c r="H71" s="216">
        <v>2304</v>
      </c>
      <c r="I71" s="114">
        <v>192</v>
      </c>
      <c r="J71" s="114">
        <v>12</v>
      </c>
      <c r="K71" s="115">
        <f t="shared" ca="1" si="1"/>
        <v>0</v>
      </c>
      <c r="L71" s="115">
        <f t="shared" ca="1" si="2"/>
        <v>0</v>
      </c>
      <c r="M71" s="278" t="e">
        <f t="shared" ca="1" si="5"/>
        <v>#VALUE!</v>
      </c>
      <c r="N71" s="279" t="e">
        <f t="shared" ca="1" si="6"/>
        <v>#VALUE!</v>
      </c>
      <c r="O71" s="265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2:29" s="5" customFormat="1" ht="38.25" hidden="1" customHeight="1" thickBot="1" x14ac:dyDescent="0.25">
      <c r="B72" s="236">
        <f>SUBTOTAL(103,$C$12:C72)</f>
        <v>53</v>
      </c>
      <c r="C72" s="259">
        <v>662002</v>
      </c>
      <c r="D72" s="75" t="s">
        <v>168</v>
      </c>
      <c r="E72" s="76" t="s">
        <v>165</v>
      </c>
      <c r="F72" s="77" t="s">
        <v>150</v>
      </c>
      <c r="G72" s="131">
        <f t="shared" ca="1" si="0"/>
        <v>0</v>
      </c>
      <c r="H72" s="216">
        <v>2304</v>
      </c>
      <c r="I72" s="114">
        <v>192</v>
      </c>
      <c r="J72" s="114">
        <v>12</v>
      </c>
      <c r="K72" s="115">
        <f t="shared" ca="1" si="1"/>
        <v>0</v>
      </c>
      <c r="L72" s="115">
        <f t="shared" ca="1" si="2"/>
        <v>0</v>
      </c>
      <c r="M72" s="278" t="e">
        <f t="shared" ca="1" si="5"/>
        <v>#VALUE!</v>
      </c>
      <c r="N72" s="279" t="e">
        <f t="shared" ca="1" si="6"/>
        <v>#VALUE!</v>
      </c>
      <c r="O72" s="265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2:29" s="5" customFormat="1" ht="38.25" customHeight="1" thickBot="1" x14ac:dyDescent="0.25">
      <c r="B73" s="236">
        <f>SUBTOTAL(103,$C$12:C73)</f>
        <v>54</v>
      </c>
      <c r="C73" s="233">
        <v>102001</v>
      </c>
      <c r="D73" s="81" t="s">
        <v>34</v>
      </c>
      <c r="E73" s="82" t="s">
        <v>61</v>
      </c>
      <c r="F73" s="83" t="s">
        <v>10</v>
      </c>
      <c r="G73" s="130">
        <f t="shared" ca="1" si="0"/>
        <v>0</v>
      </c>
      <c r="H73" s="216">
        <v>1152</v>
      </c>
      <c r="I73" s="114">
        <v>96</v>
      </c>
      <c r="J73" s="114">
        <v>12</v>
      </c>
      <c r="K73" s="115">
        <f t="shared" ca="1" si="1"/>
        <v>0</v>
      </c>
      <c r="L73" s="115">
        <f t="shared" ca="1" si="2"/>
        <v>0</v>
      </c>
      <c r="M73" s="278" t="e">
        <f t="shared" ca="1" si="5"/>
        <v>#VALUE!</v>
      </c>
      <c r="N73" s="279" t="e">
        <f t="shared" ca="1" si="6"/>
        <v>#VALUE!</v>
      </c>
      <c r="O73" s="267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2:29" s="5" customFormat="1" ht="38.25" customHeight="1" thickBot="1" x14ac:dyDescent="0.25">
      <c r="B74" s="236">
        <f>SUBTOTAL(103,$C$12:C74)</f>
        <v>55</v>
      </c>
      <c r="C74" s="233">
        <v>102005</v>
      </c>
      <c r="D74" s="75" t="s">
        <v>33</v>
      </c>
      <c r="E74" s="97" t="s">
        <v>58</v>
      </c>
      <c r="F74" s="98" t="s">
        <v>10</v>
      </c>
      <c r="G74" s="126">
        <f t="shared" ca="1" si="0"/>
        <v>0</v>
      </c>
      <c r="H74" s="216">
        <v>2304</v>
      </c>
      <c r="I74" s="114">
        <v>192</v>
      </c>
      <c r="J74" s="114">
        <v>12</v>
      </c>
      <c r="K74" s="115">
        <f t="shared" ca="1" si="1"/>
        <v>0</v>
      </c>
      <c r="L74" s="115">
        <f t="shared" ca="1" si="2"/>
        <v>0</v>
      </c>
      <c r="M74" s="280" t="e">
        <f t="shared" ca="1" si="5"/>
        <v>#VALUE!</v>
      </c>
      <c r="N74" s="355" t="e">
        <f t="shared" ca="1" si="6"/>
        <v>#VALUE!</v>
      </c>
      <c r="O74" s="265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2:29" s="5" customFormat="1" ht="38.25" customHeight="1" thickBot="1" x14ac:dyDescent="0.25">
      <c r="B75" s="236">
        <f>SUBTOTAL(103,$C$12:C75)</f>
        <v>56</v>
      </c>
      <c r="C75" s="233">
        <v>107100</v>
      </c>
      <c r="D75" s="221" t="s">
        <v>201</v>
      </c>
      <c r="E75" s="105" t="s">
        <v>200</v>
      </c>
      <c r="F75" s="106" t="s">
        <v>161</v>
      </c>
      <c r="G75" s="142">
        <f t="shared" ca="1" si="0"/>
        <v>0</v>
      </c>
      <c r="H75" s="216">
        <v>2400</v>
      </c>
      <c r="I75" s="114">
        <v>120</v>
      </c>
      <c r="J75" s="134">
        <v>20</v>
      </c>
      <c r="K75" s="115">
        <f t="shared" ca="1" si="1"/>
        <v>0</v>
      </c>
      <c r="L75" s="115">
        <f t="shared" ca="1" si="2"/>
        <v>0</v>
      </c>
      <c r="M75" s="282" t="e">
        <f t="shared" ca="1" si="5"/>
        <v>#VALUE!</v>
      </c>
      <c r="N75" s="353" t="e">
        <f t="shared" ca="1" si="6"/>
        <v>#VALUE!</v>
      </c>
      <c r="O75" s="246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2:29" s="5" customFormat="1" ht="38.25" customHeight="1" thickBot="1" x14ac:dyDescent="0.25">
      <c r="B76" s="236">
        <f>SUBTOTAL(103,$C$12:C76)</f>
        <v>57</v>
      </c>
      <c r="C76" s="233">
        <v>107548</v>
      </c>
      <c r="D76" s="218" t="s">
        <v>143</v>
      </c>
      <c r="E76" s="170" t="s">
        <v>155</v>
      </c>
      <c r="F76" s="219" t="s">
        <v>161</v>
      </c>
      <c r="G76" s="220">
        <f t="shared" ca="1" si="0"/>
        <v>0</v>
      </c>
      <c r="H76" s="216">
        <v>3200</v>
      </c>
      <c r="I76" s="114">
        <v>160</v>
      </c>
      <c r="J76" s="132">
        <v>20</v>
      </c>
      <c r="K76" s="115">
        <f t="shared" ca="1" si="1"/>
        <v>0</v>
      </c>
      <c r="L76" s="115">
        <f t="shared" ca="1" si="2"/>
        <v>0</v>
      </c>
      <c r="M76" s="278" t="e">
        <f t="shared" ca="1" si="5"/>
        <v>#VALUE!</v>
      </c>
      <c r="N76" s="279" t="e">
        <f t="shared" ca="1" si="6"/>
        <v>#VALUE!</v>
      </c>
      <c r="O76" s="21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2:29" s="5" customFormat="1" ht="38.25" customHeight="1" thickBot="1" x14ac:dyDescent="0.25">
      <c r="B77" s="236">
        <f>SUBTOTAL(103,$C$12:C77)</f>
        <v>58</v>
      </c>
      <c r="C77" s="233">
        <v>107020</v>
      </c>
      <c r="D77" s="81" t="s">
        <v>113</v>
      </c>
      <c r="E77" s="82" t="s">
        <v>114</v>
      </c>
      <c r="F77" s="83" t="s">
        <v>10</v>
      </c>
      <c r="G77" s="130">
        <f t="shared" ca="1" si="0"/>
        <v>0</v>
      </c>
      <c r="H77" s="216">
        <v>1152</v>
      </c>
      <c r="I77" s="114">
        <v>96</v>
      </c>
      <c r="J77" s="114">
        <v>12</v>
      </c>
      <c r="K77" s="115">
        <f t="shared" ca="1" si="1"/>
        <v>0</v>
      </c>
      <c r="L77" s="115">
        <f t="shared" ca="1" si="2"/>
        <v>0</v>
      </c>
      <c r="M77" s="278" t="e">
        <f t="shared" ca="1" si="5"/>
        <v>#VALUE!</v>
      </c>
      <c r="N77" s="279" t="e">
        <f t="shared" ca="1" si="6"/>
        <v>#VALUE!</v>
      </c>
      <c r="O77" s="26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2:29" s="5" customFormat="1" ht="38.25" customHeight="1" thickBot="1" x14ac:dyDescent="0.25">
      <c r="B78" s="236">
        <f>SUBTOTAL(103,$C$12:C78)</f>
        <v>59</v>
      </c>
      <c r="C78" s="233">
        <v>107009</v>
      </c>
      <c r="D78" s="202" t="s">
        <v>100</v>
      </c>
      <c r="E78" s="107" t="s">
        <v>57</v>
      </c>
      <c r="F78" s="108" t="s">
        <v>10</v>
      </c>
      <c r="G78" s="143">
        <f t="shared" ca="1" si="0"/>
        <v>0</v>
      </c>
      <c r="H78" s="216">
        <v>2304</v>
      </c>
      <c r="I78" s="114">
        <v>192</v>
      </c>
      <c r="J78" s="114">
        <v>12</v>
      </c>
      <c r="K78" s="115">
        <f t="shared" ca="1" si="1"/>
        <v>0</v>
      </c>
      <c r="L78" s="115">
        <f t="shared" ca="1" si="2"/>
        <v>0</v>
      </c>
      <c r="M78" s="278" t="e">
        <f t="shared" ca="1" si="5"/>
        <v>#VALUE!</v>
      </c>
      <c r="N78" s="279" t="e">
        <f t="shared" ca="1" si="6"/>
        <v>#VALUE!</v>
      </c>
      <c r="O78" s="258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2:29" s="5" customFormat="1" ht="38.25" hidden="1" customHeight="1" thickBot="1" x14ac:dyDescent="0.25">
      <c r="B79" s="236">
        <f>SUBTOTAL(103,$C$12:C79)</f>
        <v>59</v>
      </c>
      <c r="C79" s="233">
        <v>107107</v>
      </c>
      <c r="D79" s="202" t="s">
        <v>101</v>
      </c>
      <c r="E79" s="107" t="s">
        <v>57</v>
      </c>
      <c r="F79" s="108" t="s">
        <v>10</v>
      </c>
      <c r="G79" s="143">
        <f t="shared" ref="G79:G122" ca="1" si="8">IF(ISERROR(M79*J79),,M79*J79)</f>
        <v>0</v>
      </c>
      <c r="H79" s="216">
        <v>2304</v>
      </c>
      <c r="I79" s="114">
        <v>192</v>
      </c>
      <c r="J79" s="114">
        <v>12</v>
      </c>
      <c r="K79" s="115">
        <f t="shared" ref="K79:K120" ca="1" si="9">IF(ISERROR(G79/J79),,G79/J79)</f>
        <v>0</v>
      </c>
      <c r="L79" s="115">
        <f t="shared" ref="L79:L120" ca="1" si="10">IF(ISERROR(G79/H79),,G79/H79)</f>
        <v>0</v>
      </c>
      <c r="M79" s="278" t="e">
        <f t="shared" ca="1" si="5"/>
        <v>#VALUE!</v>
      </c>
      <c r="N79" s="279" t="e">
        <f t="shared" ca="1" si="6"/>
        <v>#VALUE!</v>
      </c>
      <c r="O79" s="258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2:29" s="5" customFormat="1" ht="38.25" hidden="1" customHeight="1" thickBot="1" x14ac:dyDescent="0.25">
      <c r="B80" s="236">
        <f>SUBTOTAL(103,$C$12:C80)</f>
        <v>59</v>
      </c>
      <c r="C80" s="233">
        <v>107108</v>
      </c>
      <c r="D80" s="202" t="s">
        <v>102</v>
      </c>
      <c r="E80" s="107" t="s">
        <v>57</v>
      </c>
      <c r="F80" s="108" t="s">
        <v>10</v>
      </c>
      <c r="G80" s="143">
        <f t="shared" ca="1" si="8"/>
        <v>0</v>
      </c>
      <c r="H80" s="216">
        <v>2304</v>
      </c>
      <c r="I80" s="114">
        <v>192</v>
      </c>
      <c r="J80" s="114">
        <v>12</v>
      </c>
      <c r="K80" s="115">
        <f t="shared" ca="1" si="9"/>
        <v>0</v>
      </c>
      <c r="L80" s="115">
        <f t="shared" ca="1" si="10"/>
        <v>0</v>
      </c>
      <c r="M80" s="278" t="e">
        <f t="shared" ca="1" si="5"/>
        <v>#VALUE!</v>
      </c>
      <c r="N80" s="279" t="e">
        <f t="shared" ca="1" si="6"/>
        <v>#VALUE!</v>
      </c>
      <c r="O80" s="258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2:29" s="5" customFormat="1" ht="38.25" hidden="1" customHeight="1" thickBot="1" x14ac:dyDescent="0.25">
      <c r="B81" s="236">
        <f>SUBTOTAL(103,$C$12:C81)</f>
        <v>59</v>
      </c>
      <c r="C81" s="233">
        <v>107106</v>
      </c>
      <c r="D81" s="202" t="s">
        <v>103</v>
      </c>
      <c r="E81" s="107" t="s">
        <v>57</v>
      </c>
      <c r="F81" s="108" t="s">
        <v>10</v>
      </c>
      <c r="G81" s="143">
        <f t="shared" ca="1" si="8"/>
        <v>0</v>
      </c>
      <c r="H81" s="216">
        <v>2304</v>
      </c>
      <c r="I81" s="114">
        <v>192</v>
      </c>
      <c r="J81" s="114">
        <v>12</v>
      </c>
      <c r="K81" s="115">
        <f t="shared" ca="1" si="9"/>
        <v>0</v>
      </c>
      <c r="L81" s="115">
        <f t="shared" ca="1" si="10"/>
        <v>0</v>
      </c>
      <c r="M81" s="278" t="e">
        <f t="shared" ca="1" si="5"/>
        <v>#VALUE!</v>
      </c>
      <c r="N81" s="279" t="e">
        <f t="shared" ca="1" si="6"/>
        <v>#VALUE!</v>
      </c>
      <c r="O81" s="258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2:29" s="5" customFormat="1" ht="38.25" hidden="1" customHeight="1" thickBot="1" x14ac:dyDescent="0.25">
      <c r="B82" s="236">
        <f>SUBTOTAL(103,$C$12:C82)</f>
        <v>59</v>
      </c>
      <c r="C82" s="233">
        <v>107110</v>
      </c>
      <c r="D82" s="202" t="s">
        <v>104</v>
      </c>
      <c r="E82" s="107" t="s">
        <v>57</v>
      </c>
      <c r="F82" s="108" t="s">
        <v>10</v>
      </c>
      <c r="G82" s="143">
        <f t="shared" ca="1" si="8"/>
        <v>0</v>
      </c>
      <c r="H82" s="216">
        <v>2304</v>
      </c>
      <c r="I82" s="114">
        <v>192</v>
      </c>
      <c r="J82" s="114">
        <v>12</v>
      </c>
      <c r="K82" s="115">
        <f t="shared" ca="1" si="9"/>
        <v>0</v>
      </c>
      <c r="L82" s="115">
        <f t="shared" ca="1" si="10"/>
        <v>0</v>
      </c>
      <c r="M82" s="278" t="e">
        <f t="shared" ca="1" si="5"/>
        <v>#VALUE!</v>
      </c>
      <c r="N82" s="279" t="e">
        <f t="shared" ca="1" si="6"/>
        <v>#VALUE!</v>
      </c>
      <c r="O82" s="258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2:29" s="5" customFormat="1" ht="38.25" hidden="1" customHeight="1" thickBot="1" x14ac:dyDescent="0.25">
      <c r="B83" s="236">
        <f>SUBTOTAL(103,$C$12:C83)</f>
        <v>59</v>
      </c>
      <c r="C83" s="233">
        <v>107111</v>
      </c>
      <c r="D83" s="202" t="s">
        <v>105</v>
      </c>
      <c r="E83" s="107" t="s">
        <v>57</v>
      </c>
      <c r="F83" s="108" t="s">
        <v>10</v>
      </c>
      <c r="G83" s="143">
        <f t="shared" ca="1" si="8"/>
        <v>0</v>
      </c>
      <c r="H83" s="216">
        <v>2304</v>
      </c>
      <c r="I83" s="114">
        <v>192</v>
      </c>
      <c r="J83" s="114">
        <v>12</v>
      </c>
      <c r="K83" s="115">
        <f t="shared" ca="1" si="9"/>
        <v>0</v>
      </c>
      <c r="L83" s="115">
        <f t="shared" ca="1" si="10"/>
        <v>0</v>
      </c>
      <c r="M83" s="278" t="e">
        <f t="shared" ref="M83:M122" ca="1" si="11">IF(N83&gt;0,N83*I83,)</f>
        <v>#VALUE!</v>
      </c>
      <c r="N83" s="279" t="e">
        <f t="shared" ref="N83:N122" ca="1" si="12">IF(M83&gt;0,M83/I83,"-")</f>
        <v>#VALUE!</v>
      </c>
      <c r="O83" s="258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2:29" s="5" customFormat="1" ht="38.25" hidden="1" customHeight="1" thickBot="1" x14ac:dyDescent="0.25">
      <c r="B84" s="236">
        <f>SUBTOTAL(103,$C$12:C84)</f>
        <v>59</v>
      </c>
      <c r="C84" s="233">
        <v>107112</v>
      </c>
      <c r="D84" s="203" t="s">
        <v>106</v>
      </c>
      <c r="E84" s="149" t="s">
        <v>57</v>
      </c>
      <c r="F84" s="150" t="s">
        <v>10</v>
      </c>
      <c r="G84" s="151">
        <f t="shared" ca="1" si="8"/>
        <v>0</v>
      </c>
      <c r="H84" s="216">
        <v>2304</v>
      </c>
      <c r="I84" s="114">
        <v>192</v>
      </c>
      <c r="J84" s="123">
        <v>12</v>
      </c>
      <c r="K84" s="115">
        <f t="shared" ca="1" si="9"/>
        <v>0</v>
      </c>
      <c r="L84" s="115">
        <f t="shared" ca="1" si="10"/>
        <v>0</v>
      </c>
      <c r="M84" s="281" t="e">
        <f t="shared" ca="1" si="11"/>
        <v>#VALUE!</v>
      </c>
      <c r="N84" s="352" t="e">
        <f t="shared" ca="1" si="12"/>
        <v>#VALUE!</v>
      </c>
      <c r="O84" s="27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2:29" s="5" customFormat="1" ht="38.25" customHeight="1" thickBot="1" x14ac:dyDescent="0.25">
      <c r="B85" s="236">
        <f>SUBTOTAL(103,$C$12:C85)</f>
        <v>60</v>
      </c>
      <c r="C85" s="232">
        <v>107051</v>
      </c>
      <c r="D85" s="309" t="s">
        <v>132</v>
      </c>
      <c r="E85" s="310" t="s">
        <v>57</v>
      </c>
      <c r="F85" s="311" t="s">
        <v>10</v>
      </c>
      <c r="G85" s="312">
        <f t="shared" ca="1" si="8"/>
        <v>0</v>
      </c>
      <c r="H85" s="216">
        <v>2304</v>
      </c>
      <c r="I85" s="114">
        <v>192</v>
      </c>
      <c r="J85" s="209">
        <v>12</v>
      </c>
      <c r="K85" s="115">
        <f t="shared" ca="1" si="9"/>
        <v>0</v>
      </c>
      <c r="L85" s="115">
        <f t="shared" ca="1" si="10"/>
        <v>0</v>
      </c>
      <c r="M85" s="277" t="e">
        <f t="shared" ca="1" si="11"/>
        <v>#VALUE!</v>
      </c>
      <c r="N85" s="354" t="e">
        <f t="shared" ca="1" si="12"/>
        <v>#VALUE!</v>
      </c>
      <c r="O85" s="31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2:29" s="5" customFormat="1" ht="38.25" customHeight="1" thickBot="1" x14ac:dyDescent="0.25">
      <c r="B86" s="236">
        <f>SUBTOTAL(103,$C$12:C86)</f>
        <v>61</v>
      </c>
      <c r="C86" s="233">
        <v>107052</v>
      </c>
      <c r="D86" s="297" t="s">
        <v>133</v>
      </c>
      <c r="E86" s="313" t="s">
        <v>57</v>
      </c>
      <c r="F86" s="300" t="s">
        <v>10</v>
      </c>
      <c r="G86" s="298">
        <f t="shared" ca="1" si="8"/>
        <v>0</v>
      </c>
      <c r="H86" s="216">
        <v>2304</v>
      </c>
      <c r="I86" s="114">
        <v>192</v>
      </c>
      <c r="J86" s="123">
        <v>12</v>
      </c>
      <c r="K86" s="115">
        <f t="shared" ca="1" si="9"/>
        <v>0</v>
      </c>
      <c r="L86" s="115">
        <f t="shared" ca="1" si="10"/>
        <v>0</v>
      </c>
      <c r="M86" s="278" t="e">
        <f t="shared" ca="1" si="11"/>
        <v>#VALUE!</v>
      </c>
      <c r="N86" s="279" t="e">
        <f t="shared" ca="1" si="12"/>
        <v>#VALUE!</v>
      </c>
      <c r="O86" s="315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2:29" s="5" customFormat="1" ht="38.25" customHeight="1" thickBot="1" x14ac:dyDescent="0.25">
      <c r="B87" s="236">
        <f>SUBTOTAL(103,$C$12:C87)</f>
        <v>62</v>
      </c>
      <c r="C87" s="233">
        <v>107053</v>
      </c>
      <c r="D87" s="297" t="s">
        <v>134</v>
      </c>
      <c r="E87" s="313" t="s">
        <v>57</v>
      </c>
      <c r="F87" s="300" t="s">
        <v>10</v>
      </c>
      <c r="G87" s="298">
        <f t="shared" ca="1" si="8"/>
        <v>0</v>
      </c>
      <c r="H87" s="216">
        <v>2304</v>
      </c>
      <c r="I87" s="114">
        <v>192</v>
      </c>
      <c r="J87" s="123">
        <v>12</v>
      </c>
      <c r="K87" s="115">
        <f t="shared" ca="1" si="9"/>
        <v>0</v>
      </c>
      <c r="L87" s="115">
        <f t="shared" ca="1" si="10"/>
        <v>0</v>
      </c>
      <c r="M87" s="278" t="e">
        <f t="shared" ca="1" si="11"/>
        <v>#VALUE!</v>
      </c>
      <c r="N87" s="279" t="e">
        <f t="shared" ca="1" si="12"/>
        <v>#VALUE!</v>
      </c>
      <c r="O87" s="315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2:29" s="5" customFormat="1" ht="38.25" hidden="1" customHeight="1" thickBot="1" x14ac:dyDescent="0.25">
      <c r="B88" s="236">
        <f>SUBTOTAL(103,$C$12:C88)</f>
        <v>62</v>
      </c>
      <c r="C88" s="233">
        <v>107054</v>
      </c>
      <c r="D88" s="297" t="s">
        <v>135</v>
      </c>
      <c r="E88" s="313" t="s">
        <v>57</v>
      </c>
      <c r="F88" s="300" t="s">
        <v>10</v>
      </c>
      <c r="G88" s="298">
        <f t="shared" ca="1" si="8"/>
        <v>0</v>
      </c>
      <c r="H88" s="216">
        <v>2304</v>
      </c>
      <c r="I88" s="114">
        <v>192</v>
      </c>
      <c r="J88" s="123">
        <v>12</v>
      </c>
      <c r="K88" s="115">
        <f t="shared" ca="1" si="9"/>
        <v>0</v>
      </c>
      <c r="L88" s="115">
        <f t="shared" ca="1" si="10"/>
        <v>0</v>
      </c>
      <c r="M88" s="278" t="e">
        <f t="shared" ca="1" si="11"/>
        <v>#VALUE!</v>
      </c>
      <c r="N88" s="279" t="e">
        <f t="shared" ca="1" si="12"/>
        <v>#VALUE!</v>
      </c>
      <c r="O88" s="315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2:29" s="5" customFormat="1" ht="38.25" customHeight="1" thickBot="1" x14ac:dyDescent="0.25">
      <c r="B89" s="236">
        <f>SUBTOTAL(103,$C$12:C89)</f>
        <v>63</v>
      </c>
      <c r="C89" s="234">
        <v>107055</v>
      </c>
      <c r="D89" s="297" t="s">
        <v>136</v>
      </c>
      <c r="E89" s="313" t="s">
        <v>57</v>
      </c>
      <c r="F89" s="300" t="s">
        <v>10</v>
      </c>
      <c r="G89" s="298">
        <f t="shared" ca="1" si="8"/>
        <v>0</v>
      </c>
      <c r="H89" s="216">
        <v>2304</v>
      </c>
      <c r="I89" s="114">
        <v>192</v>
      </c>
      <c r="J89" s="123">
        <v>12</v>
      </c>
      <c r="K89" s="115">
        <f t="shared" ca="1" si="9"/>
        <v>0</v>
      </c>
      <c r="L89" s="115">
        <f t="shared" ca="1" si="10"/>
        <v>0</v>
      </c>
      <c r="M89" s="278" t="e">
        <f t="shared" ca="1" si="11"/>
        <v>#VALUE!</v>
      </c>
      <c r="N89" s="279" t="e">
        <f t="shared" ca="1" si="12"/>
        <v>#VALUE!</v>
      </c>
      <c r="O89" s="315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2:29" s="5" customFormat="1" ht="38.25" hidden="1" customHeight="1" thickBot="1" x14ac:dyDescent="0.25">
      <c r="B90" s="236">
        <f>SUBTOTAL(103,$C$12:C90)</f>
        <v>63</v>
      </c>
      <c r="C90" s="234">
        <v>107056</v>
      </c>
      <c r="D90" s="297" t="s">
        <v>199</v>
      </c>
      <c r="E90" s="313" t="s">
        <v>57</v>
      </c>
      <c r="F90" s="351" t="s">
        <v>10</v>
      </c>
      <c r="G90" s="298">
        <f t="shared" ref="G90" ca="1" si="13">IF(ISERROR(M90*J90),,M90*J90)</f>
        <v>0</v>
      </c>
      <c r="H90" s="216">
        <v>2304</v>
      </c>
      <c r="I90" s="114">
        <v>192</v>
      </c>
      <c r="J90" s="123">
        <v>12</v>
      </c>
      <c r="K90" s="115">
        <f t="shared" ca="1" si="9"/>
        <v>0</v>
      </c>
      <c r="L90" s="115">
        <f t="shared" ca="1" si="10"/>
        <v>0</v>
      </c>
      <c r="M90" s="280" t="e">
        <f t="shared" ca="1" si="11"/>
        <v>#VALUE!</v>
      </c>
      <c r="N90" s="355" t="e">
        <f t="shared" ca="1" si="12"/>
        <v>#VALUE!</v>
      </c>
      <c r="O90" s="315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2:29" s="5" customFormat="1" ht="38.25" customHeight="1" thickBot="1" x14ac:dyDescent="0.25">
      <c r="B91" s="236">
        <f>SUBTOTAL(103,$C$12:C91)</f>
        <v>64</v>
      </c>
      <c r="C91" s="252">
        <v>109113</v>
      </c>
      <c r="D91" s="253" t="s">
        <v>208</v>
      </c>
      <c r="E91" s="152" t="s">
        <v>110</v>
      </c>
      <c r="F91" s="153" t="s">
        <v>161</v>
      </c>
      <c r="G91" s="154">
        <f t="shared" ca="1" si="8"/>
        <v>0</v>
      </c>
      <c r="H91" s="216">
        <v>3200</v>
      </c>
      <c r="I91" s="114">
        <v>160</v>
      </c>
      <c r="J91" s="134">
        <v>20</v>
      </c>
      <c r="K91" s="115">
        <f t="shared" ca="1" si="9"/>
        <v>0</v>
      </c>
      <c r="L91" s="115">
        <f t="shared" ca="1" si="10"/>
        <v>0</v>
      </c>
      <c r="M91" s="282" t="e">
        <f t="shared" ca="1" si="11"/>
        <v>#VALUE!</v>
      </c>
      <c r="N91" s="353" t="e">
        <f t="shared" ca="1" si="12"/>
        <v>#VALUE!</v>
      </c>
      <c r="O91" s="16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2:29" s="5" customFormat="1" ht="38.25" customHeight="1" thickBot="1" x14ac:dyDescent="0.25">
      <c r="B92" s="236">
        <f>SUBTOTAL(103,$C$12:C92)</f>
        <v>65</v>
      </c>
      <c r="C92" s="252">
        <v>109114</v>
      </c>
      <c r="D92" s="254" t="s">
        <v>209</v>
      </c>
      <c r="E92" s="155" t="s">
        <v>110</v>
      </c>
      <c r="F92" s="156" t="s">
        <v>161</v>
      </c>
      <c r="G92" s="157">
        <f t="shared" ca="1" si="8"/>
        <v>0</v>
      </c>
      <c r="H92" s="216">
        <v>3200</v>
      </c>
      <c r="I92" s="114">
        <v>160</v>
      </c>
      <c r="J92" s="114">
        <v>20</v>
      </c>
      <c r="K92" s="115">
        <f t="shared" ca="1" si="9"/>
        <v>0</v>
      </c>
      <c r="L92" s="115">
        <f t="shared" ca="1" si="10"/>
        <v>0</v>
      </c>
      <c r="M92" s="278" t="e">
        <f t="shared" ca="1" si="11"/>
        <v>#VALUE!</v>
      </c>
      <c r="N92" s="279" t="e">
        <f t="shared" ca="1" si="12"/>
        <v>#VALUE!</v>
      </c>
      <c r="O92" s="162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2:29" s="5" customFormat="1" ht="38.25" customHeight="1" thickBot="1" x14ac:dyDescent="0.25">
      <c r="B93" s="236">
        <f>SUBTOTAL(103,$C$12:C93)</f>
        <v>66</v>
      </c>
      <c r="C93" s="252">
        <v>109115</v>
      </c>
      <c r="D93" s="254" t="s">
        <v>210</v>
      </c>
      <c r="E93" s="155" t="s">
        <v>110</v>
      </c>
      <c r="F93" s="156" t="s">
        <v>161</v>
      </c>
      <c r="G93" s="157">
        <f t="shared" ca="1" si="8"/>
        <v>0</v>
      </c>
      <c r="H93" s="216">
        <v>3200</v>
      </c>
      <c r="I93" s="114">
        <v>160</v>
      </c>
      <c r="J93" s="114">
        <v>20</v>
      </c>
      <c r="K93" s="115">
        <f t="shared" ca="1" si="9"/>
        <v>0</v>
      </c>
      <c r="L93" s="115">
        <f t="shared" ca="1" si="10"/>
        <v>0</v>
      </c>
      <c r="M93" s="278" t="e">
        <f t="shared" ca="1" si="11"/>
        <v>#VALUE!</v>
      </c>
      <c r="N93" s="279" t="e">
        <f t="shared" ca="1" si="12"/>
        <v>#VALUE!</v>
      </c>
      <c r="O93" s="162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2:29" s="5" customFormat="1" ht="38.25" customHeight="1" thickBot="1" x14ac:dyDescent="0.25">
      <c r="B94" s="236">
        <f>SUBTOTAL(103,$C$12:C94)</f>
        <v>67</v>
      </c>
      <c r="C94" s="252">
        <v>109116</v>
      </c>
      <c r="D94" s="254" t="s">
        <v>211</v>
      </c>
      <c r="E94" s="155" t="s">
        <v>110</v>
      </c>
      <c r="F94" s="156" t="s">
        <v>161</v>
      </c>
      <c r="G94" s="157">
        <f t="shared" ca="1" si="8"/>
        <v>0</v>
      </c>
      <c r="H94" s="216">
        <v>3200</v>
      </c>
      <c r="I94" s="114">
        <v>160</v>
      </c>
      <c r="J94" s="114">
        <v>20</v>
      </c>
      <c r="K94" s="115">
        <f t="shared" ca="1" si="9"/>
        <v>0</v>
      </c>
      <c r="L94" s="115">
        <f t="shared" ca="1" si="10"/>
        <v>0</v>
      </c>
      <c r="M94" s="278" t="e">
        <f t="shared" ca="1" si="11"/>
        <v>#VALUE!</v>
      </c>
      <c r="N94" s="279" t="e">
        <f t="shared" ca="1" si="12"/>
        <v>#VALUE!</v>
      </c>
      <c r="O94" s="16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2:29" s="5" customFormat="1" ht="38.25" hidden="1" customHeight="1" thickBot="1" x14ac:dyDescent="0.25">
      <c r="B95" s="236">
        <f>SUBTOTAL(103,$C$12:C95)</f>
        <v>67</v>
      </c>
      <c r="C95" s="252">
        <v>107117</v>
      </c>
      <c r="D95" s="255" t="s">
        <v>163</v>
      </c>
      <c r="E95" s="158" t="s">
        <v>110</v>
      </c>
      <c r="F95" s="159" t="s">
        <v>161</v>
      </c>
      <c r="G95" s="160">
        <f t="shared" ca="1" si="8"/>
        <v>0</v>
      </c>
      <c r="H95" s="216">
        <v>3200</v>
      </c>
      <c r="I95" s="114">
        <v>160</v>
      </c>
      <c r="J95" s="136">
        <v>20</v>
      </c>
      <c r="K95" s="115">
        <f t="shared" ca="1" si="9"/>
        <v>0</v>
      </c>
      <c r="L95" s="115">
        <f t="shared" ca="1" si="10"/>
        <v>0</v>
      </c>
      <c r="M95" s="278" t="e">
        <f t="shared" ca="1" si="11"/>
        <v>#VALUE!</v>
      </c>
      <c r="N95" s="279" t="e">
        <f t="shared" ca="1" si="12"/>
        <v>#VALUE!</v>
      </c>
      <c r="O95" s="163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2:29" s="5" customFormat="1" ht="38.25" customHeight="1" thickBot="1" x14ac:dyDescent="0.25">
      <c r="B96" s="236">
        <f>SUBTOTAL(103,$C$12:C96)</f>
        <v>68</v>
      </c>
      <c r="C96" s="233">
        <v>664010</v>
      </c>
      <c r="D96" s="202" t="s">
        <v>156</v>
      </c>
      <c r="E96" s="107" t="s">
        <v>149</v>
      </c>
      <c r="F96" s="349" t="s">
        <v>150</v>
      </c>
      <c r="G96" s="143">
        <f t="shared" ca="1" si="8"/>
        <v>0</v>
      </c>
      <c r="H96" s="216">
        <v>1764</v>
      </c>
      <c r="I96" s="114">
        <v>147</v>
      </c>
      <c r="J96" s="114">
        <v>12</v>
      </c>
      <c r="K96" s="115">
        <f t="shared" ca="1" si="9"/>
        <v>0</v>
      </c>
      <c r="L96" s="115">
        <f t="shared" ca="1" si="10"/>
        <v>0</v>
      </c>
      <c r="M96" s="278" t="e">
        <f t="shared" ca="1" si="11"/>
        <v>#VALUE!</v>
      </c>
      <c r="N96" s="279" t="e">
        <f t="shared" ca="1" si="12"/>
        <v>#VALUE!</v>
      </c>
      <c r="O96" s="21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2:29" s="5" customFormat="1" ht="38.25" customHeight="1" thickBot="1" x14ac:dyDescent="0.25">
      <c r="B97" s="236">
        <f>SUBTOTAL(103,$C$12:C97)</f>
        <v>69</v>
      </c>
      <c r="C97" s="233">
        <v>664011</v>
      </c>
      <c r="D97" s="202" t="s">
        <v>157</v>
      </c>
      <c r="E97" s="107" t="s">
        <v>149</v>
      </c>
      <c r="F97" s="349" t="s">
        <v>150</v>
      </c>
      <c r="G97" s="143">
        <f t="shared" ca="1" si="8"/>
        <v>0</v>
      </c>
      <c r="H97" s="216">
        <v>1764</v>
      </c>
      <c r="I97" s="114">
        <v>147</v>
      </c>
      <c r="J97" s="114">
        <v>12</v>
      </c>
      <c r="K97" s="115">
        <f t="shared" ca="1" si="9"/>
        <v>0</v>
      </c>
      <c r="L97" s="115">
        <f t="shared" ca="1" si="10"/>
        <v>0</v>
      </c>
      <c r="M97" s="278" t="e">
        <f t="shared" ca="1" si="11"/>
        <v>#VALUE!</v>
      </c>
      <c r="N97" s="279" t="e">
        <f t="shared" ca="1" si="12"/>
        <v>#VALUE!</v>
      </c>
      <c r="O97" s="210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2:29" s="5" customFormat="1" ht="38.25" customHeight="1" thickBot="1" x14ac:dyDescent="0.25">
      <c r="B98" s="236">
        <f>SUBTOTAL(103,$C$12:C98)</f>
        <v>70</v>
      </c>
      <c r="C98" s="233">
        <v>664012</v>
      </c>
      <c r="D98" s="202" t="s">
        <v>158</v>
      </c>
      <c r="E98" s="107" t="s">
        <v>149</v>
      </c>
      <c r="F98" s="349" t="s">
        <v>150</v>
      </c>
      <c r="G98" s="143">
        <f t="shared" ca="1" si="8"/>
        <v>0</v>
      </c>
      <c r="H98" s="216">
        <v>1764</v>
      </c>
      <c r="I98" s="114">
        <v>147</v>
      </c>
      <c r="J98" s="114">
        <v>12</v>
      </c>
      <c r="K98" s="115">
        <f t="shared" ca="1" si="9"/>
        <v>0</v>
      </c>
      <c r="L98" s="115">
        <f t="shared" ca="1" si="10"/>
        <v>0</v>
      </c>
      <c r="M98" s="278" t="e">
        <f t="shared" ca="1" si="11"/>
        <v>#VALUE!</v>
      </c>
      <c r="N98" s="279" t="e">
        <f t="shared" ca="1" si="12"/>
        <v>#VALUE!</v>
      </c>
      <c r="O98" s="210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2:29" s="5" customFormat="1" ht="38.25" hidden="1" customHeight="1" thickBot="1" x14ac:dyDescent="0.25">
      <c r="B99" s="236">
        <f>SUBTOTAL(103,$C$12:C99)</f>
        <v>70</v>
      </c>
      <c r="C99" s="233">
        <v>664013</v>
      </c>
      <c r="D99" s="202" t="s">
        <v>159</v>
      </c>
      <c r="E99" s="107" t="s">
        <v>149</v>
      </c>
      <c r="F99" s="349" t="s">
        <v>150</v>
      </c>
      <c r="G99" s="143">
        <f t="shared" ca="1" si="8"/>
        <v>0</v>
      </c>
      <c r="H99" s="216">
        <v>1764</v>
      </c>
      <c r="I99" s="114">
        <v>147</v>
      </c>
      <c r="J99" s="114">
        <v>12</v>
      </c>
      <c r="K99" s="115">
        <f t="shared" ca="1" si="9"/>
        <v>0</v>
      </c>
      <c r="L99" s="115">
        <f t="shared" ca="1" si="10"/>
        <v>0</v>
      </c>
      <c r="M99" s="278" t="e">
        <f t="shared" ca="1" si="11"/>
        <v>#VALUE!</v>
      </c>
      <c r="N99" s="279" t="e">
        <f t="shared" ca="1" si="12"/>
        <v>#VALUE!</v>
      </c>
      <c r="O99" s="210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2:29" s="5" customFormat="1" ht="38.25" customHeight="1" thickBot="1" x14ac:dyDescent="0.25">
      <c r="B100" s="236">
        <f>SUBTOTAL(103,$C$12:C100)</f>
        <v>71</v>
      </c>
      <c r="C100" s="233">
        <v>664014</v>
      </c>
      <c r="D100" s="203" t="s">
        <v>160</v>
      </c>
      <c r="E100" s="149" t="s">
        <v>149</v>
      </c>
      <c r="F100" s="350" t="s">
        <v>150</v>
      </c>
      <c r="G100" s="151">
        <f t="shared" ca="1" si="8"/>
        <v>0</v>
      </c>
      <c r="H100" s="216">
        <v>1764</v>
      </c>
      <c r="I100" s="114">
        <v>147</v>
      </c>
      <c r="J100" s="123">
        <v>12</v>
      </c>
      <c r="K100" s="115">
        <f t="shared" ca="1" si="9"/>
        <v>0</v>
      </c>
      <c r="L100" s="115">
        <f t="shared" ca="1" si="10"/>
        <v>0</v>
      </c>
      <c r="M100" s="278" t="e">
        <f t="shared" ca="1" si="11"/>
        <v>#VALUE!</v>
      </c>
      <c r="N100" s="279" t="e">
        <f t="shared" ca="1" si="12"/>
        <v>#VALUE!</v>
      </c>
      <c r="O100" s="210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2:29" s="5" customFormat="1" ht="38.25" customHeight="1" thickBot="1" x14ac:dyDescent="0.25">
      <c r="B101" s="236">
        <f>SUBTOTAL(103,$C$12:C101)</f>
        <v>72</v>
      </c>
      <c r="C101" s="233">
        <v>664015</v>
      </c>
      <c r="D101" s="203" t="s">
        <v>187</v>
      </c>
      <c r="E101" s="149" t="s">
        <v>149</v>
      </c>
      <c r="F101" s="350" t="s">
        <v>150</v>
      </c>
      <c r="G101" s="151">
        <f t="shared" ca="1" si="8"/>
        <v>0</v>
      </c>
      <c r="H101" s="216">
        <v>1764</v>
      </c>
      <c r="I101" s="114">
        <v>147</v>
      </c>
      <c r="J101" s="123">
        <v>12</v>
      </c>
      <c r="K101" s="115">
        <f t="shared" ca="1" si="9"/>
        <v>0</v>
      </c>
      <c r="L101" s="115">
        <f t="shared" ca="1" si="10"/>
        <v>0</v>
      </c>
      <c r="M101" s="278" t="e">
        <f t="shared" ref="M101:M102" ca="1" si="14">IF(N101&gt;0,N101*I101,)</f>
        <v>#VALUE!</v>
      </c>
      <c r="N101" s="279" t="e">
        <f t="shared" ref="N101:N102" ca="1" si="15">IF(M101&gt;0,M101/I101,"-")</f>
        <v>#VALUE!</v>
      </c>
      <c r="O101" s="238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2:29" s="5" customFormat="1" ht="38.25" customHeight="1" thickBot="1" x14ac:dyDescent="0.25">
      <c r="B102" s="236">
        <f>SUBTOTAL(103,$C$12:C102)</f>
        <v>73</v>
      </c>
      <c r="C102" s="233">
        <v>668010</v>
      </c>
      <c r="D102" s="199" t="s">
        <v>89</v>
      </c>
      <c r="E102" s="73" t="s">
        <v>98</v>
      </c>
      <c r="F102" s="74" t="s">
        <v>99</v>
      </c>
      <c r="G102" s="145">
        <f t="shared" ca="1" si="8"/>
        <v>0</v>
      </c>
      <c r="H102" s="216">
        <v>630</v>
      </c>
      <c r="I102" s="114">
        <v>105</v>
      </c>
      <c r="J102" s="134">
        <v>6</v>
      </c>
      <c r="K102" s="115">
        <f t="shared" ca="1" si="9"/>
        <v>0</v>
      </c>
      <c r="L102" s="115">
        <f t="shared" ca="1" si="10"/>
        <v>0</v>
      </c>
      <c r="M102" s="278" t="e">
        <f t="shared" ca="1" si="14"/>
        <v>#VALUE!</v>
      </c>
      <c r="N102" s="279" t="e">
        <f t="shared" ca="1" si="15"/>
        <v>#VALUE!</v>
      </c>
      <c r="O102" s="167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2:29" s="5" customFormat="1" ht="38.25" customHeight="1" thickBot="1" x14ac:dyDescent="0.25">
      <c r="B103" s="236">
        <f>SUBTOTAL(103,$C$12:C103)</f>
        <v>74</v>
      </c>
      <c r="C103" s="233">
        <v>668011</v>
      </c>
      <c r="D103" s="75" t="s">
        <v>88</v>
      </c>
      <c r="E103" s="76" t="s">
        <v>98</v>
      </c>
      <c r="F103" s="77" t="s">
        <v>99</v>
      </c>
      <c r="G103" s="168">
        <f t="shared" ca="1" si="8"/>
        <v>0</v>
      </c>
      <c r="H103" s="216">
        <v>630</v>
      </c>
      <c r="I103" s="114">
        <v>105</v>
      </c>
      <c r="J103" s="114">
        <v>6</v>
      </c>
      <c r="K103" s="115">
        <f t="shared" ca="1" si="9"/>
        <v>0</v>
      </c>
      <c r="L103" s="115">
        <f t="shared" ca="1" si="10"/>
        <v>0</v>
      </c>
      <c r="M103" s="278" t="e">
        <f t="shared" ca="1" si="11"/>
        <v>#VALUE!</v>
      </c>
      <c r="N103" s="279" t="e">
        <f t="shared" ca="1" si="12"/>
        <v>#VALUE!</v>
      </c>
      <c r="O103" s="169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2:29" s="5" customFormat="1" ht="38.25" customHeight="1" thickBot="1" x14ac:dyDescent="0.25">
      <c r="B104" s="236">
        <f>SUBTOTAL(103,$C$12:C104)</f>
        <v>75</v>
      </c>
      <c r="C104" s="233">
        <v>668012</v>
      </c>
      <c r="D104" s="204" t="s">
        <v>144</v>
      </c>
      <c r="E104" s="85" t="s">
        <v>98</v>
      </c>
      <c r="F104" s="86" t="s">
        <v>99</v>
      </c>
      <c r="G104" s="176">
        <f t="shared" ca="1" si="8"/>
        <v>0</v>
      </c>
      <c r="H104" s="329">
        <v>630</v>
      </c>
      <c r="I104" s="123">
        <v>105</v>
      </c>
      <c r="J104" s="123">
        <v>6</v>
      </c>
      <c r="K104" s="115">
        <f t="shared" ca="1" si="9"/>
        <v>0</v>
      </c>
      <c r="L104" s="115">
        <f t="shared" ca="1" si="10"/>
        <v>0</v>
      </c>
      <c r="M104" s="281" t="e">
        <f t="shared" ca="1" si="11"/>
        <v>#VALUE!</v>
      </c>
      <c r="N104" s="352" t="e">
        <f t="shared" ca="1" si="12"/>
        <v>#VALUE!</v>
      </c>
      <c r="O104" s="33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2:29" s="5" customFormat="1" ht="38.25" customHeight="1" thickBot="1" x14ac:dyDescent="0.25">
      <c r="B105" s="236">
        <f>SUBTOTAL(103,$C$12:C105)</f>
        <v>76</v>
      </c>
      <c r="C105" s="233">
        <v>668013</v>
      </c>
      <c r="D105" s="334" t="s">
        <v>121</v>
      </c>
      <c r="E105" s="211" t="s">
        <v>98</v>
      </c>
      <c r="F105" s="212" t="s">
        <v>99</v>
      </c>
      <c r="G105" s="213">
        <f t="shared" ca="1" si="8"/>
        <v>0</v>
      </c>
      <c r="H105" s="335">
        <v>630</v>
      </c>
      <c r="I105" s="125">
        <v>105</v>
      </c>
      <c r="J105" s="125">
        <v>6</v>
      </c>
      <c r="K105" s="115">
        <f t="shared" ca="1" si="9"/>
        <v>0</v>
      </c>
      <c r="L105" s="115">
        <f t="shared" ca="1" si="10"/>
        <v>0</v>
      </c>
      <c r="M105" s="336" t="e">
        <f t="shared" ca="1" si="11"/>
        <v>#VALUE!</v>
      </c>
      <c r="N105" s="356" t="e">
        <f t="shared" ca="1" si="12"/>
        <v>#VALUE!</v>
      </c>
      <c r="O105" s="214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2:29" s="5" customFormat="1" ht="38.25" hidden="1" customHeight="1" thickBot="1" x14ac:dyDescent="0.25">
      <c r="B106" s="236">
        <f>SUBTOTAL(103,$C$12:C106)</f>
        <v>76</v>
      </c>
      <c r="C106" s="233">
        <v>663001</v>
      </c>
      <c r="D106" s="96" t="s">
        <v>139</v>
      </c>
      <c r="E106" s="97" t="s">
        <v>98</v>
      </c>
      <c r="F106" s="98" t="s">
        <v>99</v>
      </c>
      <c r="G106" s="331">
        <f t="shared" ca="1" si="8"/>
        <v>0</v>
      </c>
      <c r="H106" s="332">
        <v>630</v>
      </c>
      <c r="I106" s="127">
        <v>105</v>
      </c>
      <c r="J106" s="333">
        <v>12</v>
      </c>
      <c r="K106" s="115">
        <f t="shared" ca="1" si="9"/>
        <v>0</v>
      </c>
      <c r="L106" s="115">
        <f t="shared" ca="1" si="10"/>
        <v>0</v>
      </c>
      <c r="M106" s="282" t="e">
        <f t="shared" ca="1" si="11"/>
        <v>#VALUE!</v>
      </c>
      <c r="N106" s="353" t="e">
        <f t="shared" ca="1" si="12"/>
        <v>#VALUE!</v>
      </c>
      <c r="O106" s="169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2:29" s="5" customFormat="1" ht="38.25" hidden="1" customHeight="1" thickBot="1" x14ac:dyDescent="0.25">
      <c r="B107" s="236">
        <f>SUBTOTAL(103,$C$12:C107)</f>
        <v>76</v>
      </c>
      <c r="C107" s="233">
        <v>663002</v>
      </c>
      <c r="D107" s="84" t="s">
        <v>138</v>
      </c>
      <c r="E107" s="85" t="s">
        <v>98</v>
      </c>
      <c r="F107" s="86" t="s">
        <v>99</v>
      </c>
      <c r="G107" s="176">
        <f t="shared" ca="1" si="8"/>
        <v>0</v>
      </c>
      <c r="H107" s="216">
        <v>630</v>
      </c>
      <c r="I107" s="114">
        <v>105</v>
      </c>
      <c r="J107" s="245">
        <v>12</v>
      </c>
      <c r="K107" s="115">
        <f t="shared" ca="1" si="9"/>
        <v>0</v>
      </c>
      <c r="L107" s="115">
        <f t="shared" ca="1" si="10"/>
        <v>0</v>
      </c>
      <c r="M107" s="278" t="e">
        <f t="shared" ca="1" si="11"/>
        <v>#VALUE!</v>
      </c>
      <c r="N107" s="279" t="e">
        <f t="shared" ca="1" si="12"/>
        <v>#VALUE!</v>
      </c>
      <c r="O107" s="169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2:29" s="5" customFormat="1" ht="38.25" hidden="1" customHeight="1" thickBot="1" x14ac:dyDescent="0.25">
      <c r="B108" s="236">
        <f>SUBTOTAL(103,$C$12:C108)</f>
        <v>76</v>
      </c>
      <c r="C108" s="233">
        <v>663021</v>
      </c>
      <c r="D108" s="84" t="s">
        <v>170</v>
      </c>
      <c r="E108" s="85" t="s">
        <v>98</v>
      </c>
      <c r="F108" s="86" t="s">
        <v>99</v>
      </c>
      <c r="G108" s="176">
        <f t="shared" ca="1" si="8"/>
        <v>0</v>
      </c>
      <c r="H108" s="216">
        <v>630</v>
      </c>
      <c r="I108" s="114">
        <v>105</v>
      </c>
      <c r="J108" s="245">
        <v>12</v>
      </c>
      <c r="K108" s="115">
        <f t="shared" ca="1" si="9"/>
        <v>0</v>
      </c>
      <c r="L108" s="115">
        <f t="shared" ca="1" si="10"/>
        <v>0</v>
      </c>
      <c r="M108" s="278" t="e">
        <f t="shared" ca="1" si="11"/>
        <v>#VALUE!</v>
      </c>
      <c r="N108" s="279" t="e">
        <f t="shared" ca="1" si="12"/>
        <v>#VALUE!</v>
      </c>
      <c r="O108" s="169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2:29" s="5" customFormat="1" ht="38.25" hidden="1" customHeight="1" thickBot="1" x14ac:dyDescent="0.25">
      <c r="B109" s="236">
        <f>SUBTOTAL(103,$C$12:C109)</f>
        <v>76</v>
      </c>
      <c r="C109" s="233">
        <v>663022</v>
      </c>
      <c r="D109" s="84" t="s">
        <v>171</v>
      </c>
      <c r="E109" s="85" t="s">
        <v>98</v>
      </c>
      <c r="F109" s="86" t="s">
        <v>99</v>
      </c>
      <c r="G109" s="292">
        <f t="shared" ca="1" si="8"/>
        <v>0</v>
      </c>
      <c r="H109" s="216">
        <v>630</v>
      </c>
      <c r="I109" s="114">
        <v>105</v>
      </c>
      <c r="J109" s="245">
        <v>12</v>
      </c>
      <c r="K109" s="115">
        <f t="shared" ca="1" si="9"/>
        <v>0</v>
      </c>
      <c r="L109" s="115">
        <f t="shared" ca="1" si="10"/>
        <v>0</v>
      </c>
      <c r="M109" s="278" t="e">
        <f t="shared" ca="1" si="11"/>
        <v>#VALUE!</v>
      </c>
      <c r="N109" s="279" t="e">
        <f t="shared" ca="1" si="12"/>
        <v>#VALUE!</v>
      </c>
      <c r="O109" s="169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2:29" s="5" customFormat="1" ht="38.25" hidden="1" customHeight="1" thickBot="1" x14ac:dyDescent="0.25">
      <c r="B110" s="236">
        <f>SUBTOTAL(103,$C$12:C110)</f>
        <v>76</v>
      </c>
      <c r="C110" s="233">
        <v>663028</v>
      </c>
      <c r="D110" s="84" t="s">
        <v>181</v>
      </c>
      <c r="E110" s="85" t="s">
        <v>98</v>
      </c>
      <c r="F110" s="86" t="s">
        <v>99</v>
      </c>
      <c r="G110" s="292">
        <f t="shared" ca="1" si="8"/>
        <v>0</v>
      </c>
      <c r="H110" s="216">
        <v>630</v>
      </c>
      <c r="I110" s="114">
        <v>105</v>
      </c>
      <c r="J110" s="245">
        <v>6</v>
      </c>
      <c r="K110" s="115">
        <f t="shared" ca="1" si="9"/>
        <v>0</v>
      </c>
      <c r="L110" s="115">
        <f t="shared" ca="1" si="10"/>
        <v>0</v>
      </c>
      <c r="M110" s="278" t="e">
        <f t="shared" ca="1" si="11"/>
        <v>#VALUE!</v>
      </c>
      <c r="N110" s="279" t="e">
        <f t="shared" ca="1" si="12"/>
        <v>#VALUE!</v>
      </c>
      <c r="O110" s="169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5" customFormat="1" ht="38.25" hidden="1" customHeight="1" thickBot="1" x14ac:dyDescent="0.25">
      <c r="B111" s="236">
        <f>SUBTOTAL(103,$C$12:C111)</f>
        <v>76</v>
      </c>
      <c r="C111" s="233">
        <v>663004</v>
      </c>
      <c r="D111" s="221" t="s">
        <v>145</v>
      </c>
      <c r="E111" s="105" t="s">
        <v>149</v>
      </c>
      <c r="F111" s="106" t="s">
        <v>150</v>
      </c>
      <c r="G111" s="142">
        <f t="shared" ca="1" si="8"/>
        <v>0</v>
      </c>
      <c r="H111" s="216">
        <v>2016</v>
      </c>
      <c r="I111" s="114">
        <v>168</v>
      </c>
      <c r="J111" s="134">
        <v>12</v>
      </c>
      <c r="K111" s="115">
        <f t="shared" ca="1" si="9"/>
        <v>0</v>
      </c>
      <c r="L111" s="115">
        <f t="shared" ca="1" si="10"/>
        <v>0</v>
      </c>
      <c r="M111" s="278" t="e">
        <f t="shared" ca="1" si="11"/>
        <v>#VALUE!</v>
      </c>
      <c r="N111" s="279" t="e">
        <f t="shared" ca="1" si="12"/>
        <v>#VALUE!</v>
      </c>
      <c r="O111" s="246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2:29" s="5" customFormat="1" ht="38.25" hidden="1" customHeight="1" thickBot="1" x14ac:dyDescent="0.25">
      <c r="B112" s="236">
        <f>SUBTOTAL(103,$C$12:C112)</f>
        <v>76</v>
      </c>
      <c r="C112" s="233">
        <v>663005</v>
      </c>
      <c r="D112" s="247" t="s">
        <v>146</v>
      </c>
      <c r="E112" s="107" t="s">
        <v>149</v>
      </c>
      <c r="F112" s="108" t="s">
        <v>150</v>
      </c>
      <c r="G112" s="143">
        <f t="shared" ca="1" si="8"/>
        <v>0</v>
      </c>
      <c r="H112" s="216">
        <v>2016</v>
      </c>
      <c r="I112" s="114">
        <v>168</v>
      </c>
      <c r="J112" s="114">
        <v>12</v>
      </c>
      <c r="K112" s="115">
        <f t="shared" ca="1" si="9"/>
        <v>0</v>
      </c>
      <c r="L112" s="115">
        <f t="shared" ca="1" si="10"/>
        <v>0</v>
      </c>
      <c r="M112" s="278" t="e">
        <f t="shared" ca="1" si="11"/>
        <v>#VALUE!</v>
      </c>
      <c r="N112" s="279" t="e">
        <f t="shared" ca="1" si="12"/>
        <v>#VALUE!</v>
      </c>
      <c r="O112" s="2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5" customFormat="1" ht="38.25" hidden="1" customHeight="1" thickBot="1" x14ac:dyDescent="0.25">
      <c r="B113" s="236">
        <f>SUBTOTAL(103,$C$12:C113)</f>
        <v>76</v>
      </c>
      <c r="C113" s="233">
        <v>663006</v>
      </c>
      <c r="D113" s="247" t="s">
        <v>147</v>
      </c>
      <c r="E113" s="107" t="s">
        <v>149</v>
      </c>
      <c r="F113" s="108" t="s">
        <v>150</v>
      </c>
      <c r="G113" s="143">
        <f t="shared" ca="1" si="8"/>
        <v>0</v>
      </c>
      <c r="H113" s="216">
        <v>2016</v>
      </c>
      <c r="I113" s="114">
        <v>168</v>
      </c>
      <c r="J113" s="114">
        <v>12</v>
      </c>
      <c r="K113" s="115">
        <f t="shared" ca="1" si="9"/>
        <v>0</v>
      </c>
      <c r="L113" s="115">
        <f t="shared" ca="1" si="10"/>
        <v>0</v>
      </c>
      <c r="M113" s="278" t="e">
        <f t="shared" ca="1" si="11"/>
        <v>#VALUE!</v>
      </c>
      <c r="N113" s="279" t="e">
        <f t="shared" ca="1" si="12"/>
        <v>#VALUE!</v>
      </c>
      <c r="O113" s="2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5" customFormat="1" ht="38.25" hidden="1" customHeight="1" x14ac:dyDescent="0.2">
      <c r="B114" s="236">
        <f>SUBTOTAL(103,$C$12:C114)</f>
        <v>76</v>
      </c>
      <c r="C114" s="252">
        <v>663007</v>
      </c>
      <c r="D114" s="256" t="s">
        <v>148</v>
      </c>
      <c r="E114" s="107" t="s">
        <v>149</v>
      </c>
      <c r="F114" s="108" t="s">
        <v>150</v>
      </c>
      <c r="G114" s="151">
        <f t="shared" ca="1" si="8"/>
        <v>0</v>
      </c>
      <c r="H114" s="216">
        <v>2016</v>
      </c>
      <c r="I114" s="114">
        <v>168</v>
      </c>
      <c r="J114" s="123">
        <v>12</v>
      </c>
      <c r="K114" s="115">
        <f t="shared" ca="1" si="9"/>
        <v>0</v>
      </c>
      <c r="L114" s="115">
        <f t="shared" ca="1" si="10"/>
        <v>0</v>
      </c>
      <c r="M114" s="278" t="e">
        <f t="shared" ca="1" si="11"/>
        <v>#VALUE!</v>
      </c>
      <c r="N114" s="279" t="e">
        <f t="shared" ca="1" si="12"/>
        <v>#VALUE!</v>
      </c>
      <c r="O114" s="238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5" customFormat="1" ht="38.25" hidden="1" customHeight="1" x14ac:dyDescent="0.2">
      <c r="B115" s="236">
        <f>SUBTOTAL(103,$C$12:C115)</f>
        <v>76</v>
      </c>
      <c r="C115" s="252">
        <v>663020</v>
      </c>
      <c r="D115" s="257" t="s">
        <v>166</v>
      </c>
      <c r="E115" s="170" t="s">
        <v>149</v>
      </c>
      <c r="F115" s="219" t="s">
        <v>150</v>
      </c>
      <c r="G115" s="143">
        <f t="shared" ca="1" si="8"/>
        <v>0</v>
      </c>
      <c r="H115" s="216">
        <v>2016</v>
      </c>
      <c r="I115" s="114">
        <v>168</v>
      </c>
      <c r="J115" s="114">
        <v>12</v>
      </c>
      <c r="K115" s="115">
        <f t="shared" ca="1" si="9"/>
        <v>0</v>
      </c>
      <c r="L115" s="115">
        <f t="shared" ca="1" si="10"/>
        <v>0</v>
      </c>
      <c r="M115" s="278" t="e">
        <f t="shared" ca="1" si="11"/>
        <v>#VALUE!</v>
      </c>
      <c r="N115" s="279" t="e">
        <f t="shared" ca="1" si="12"/>
        <v>#VALUE!</v>
      </c>
      <c r="O115" s="258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5" customFormat="1" ht="38.25" hidden="1" customHeight="1" thickBot="1" x14ac:dyDescent="0.25">
      <c r="B116" s="236">
        <f>SUBTOTAL(103,$C$12:C116)</f>
        <v>76</v>
      </c>
      <c r="C116" s="233">
        <v>663021</v>
      </c>
      <c r="D116" s="337" t="s">
        <v>167</v>
      </c>
      <c r="E116" s="149" t="s">
        <v>149</v>
      </c>
      <c r="F116" s="150" t="s">
        <v>150</v>
      </c>
      <c r="G116" s="151">
        <f t="shared" ca="1" si="8"/>
        <v>0</v>
      </c>
      <c r="H116" s="329">
        <v>630</v>
      </c>
      <c r="I116" s="123">
        <v>105</v>
      </c>
      <c r="J116" s="123">
        <v>12</v>
      </c>
      <c r="K116" s="115">
        <f t="shared" ca="1" si="9"/>
        <v>0</v>
      </c>
      <c r="L116" s="115">
        <f t="shared" ca="1" si="10"/>
        <v>0</v>
      </c>
      <c r="M116" s="281" t="e">
        <f t="shared" ca="1" si="11"/>
        <v>#VALUE!</v>
      </c>
      <c r="N116" s="352" t="e">
        <f t="shared" ca="1" si="12"/>
        <v>#VALUE!</v>
      </c>
      <c r="O116" s="238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5" customFormat="1" ht="38.25" hidden="1" customHeight="1" thickBot="1" x14ac:dyDescent="0.25">
      <c r="B117" s="236">
        <f>SUBTOTAL(103,$C$12:C117)</f>
        <v>76</v>
      </c>
      <c r="C117" s="233">
        <v>664020</v>
      </c>
      <c r="D117" s="342" t="s">
        <v>197</v>
      </c>
      <c r="E117" s="343" t="s">
        <v>98</v>
      </c>
      <c r="F117" s="344" t="s">
        <v>99</v>
      </c>
      <c r="G117" s="345">
        <f t="shared" ref="G117" ca="1" si="16">IF(ISERROR(M117*J117),,M117*J117)</f>
        <v>0</v>
      </c>
      <c r="H117" s="335">
        <v>630</v>
      </c>
      <c r="I117" s="125">
        <v>105</v>
      </c>
      <c r="J117" s="346">
        <v>6</v>
      </c>
      <c r="K117" s="115">
        <f t="shared" ca="1" si="9"/>
        <v>0</v>
      </c>
      <c r="L117" s="115">
        <f t="shared" ca="1" si="10"/>
        <v>0</v>
      </c>
      <c r="M117" s="336" t="e">
        <f t="shared" ca="1" si="11"/>
        <v>#VALUE!</v>
      </c>
      <c r="N117" s="356" t="e">
        <f t="shared" ca="1" si="12"/>
        <v>#VALUE!</v>
      </c>
      <c r="O117" s="347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5" customFormat="1" ht="38.25" customHeight="1" thickBot="1" x14ac:dyDescent="0.25">
      <c r="B118" s="236">
        <f>SUBTOTAL(103,$C$12:C118)</f>
        <v>77</v>
      </c>
      <c r="C118" s="233">
        <v>660020</v>
      </c>
      <c r="D118" s="338" t="s">
        <v>122</v>
      </c>
      <c r="E118" s="339" t="s">
        <v>86</v>
      </c>
      <c r="F118" s="339" t="s">
        <v>87</v>
      </c>
      <c r="G118" s="340">
        <f t="shared" ca="1" si="8"/>
        <v>0</v>
      </c>
      <c r="H118" s="332">
        <v>3300</v>
      </c>
      <c r="I118" s="127">
        <v>110</v>
      </c>
      <c r="J118" s="181">
        <v>30</v>
      </c>
      <c r="K118" s="115">
        <f t="shared" ca="1" si="9"/>
        <v>0</v>
      </c>
      <c r="L118" s="115">
        <f t="shared" ca="1" si="10"/>
        <v>0</v>
      </c>
      <c r="M118" s="277" t="e">
        <f t="shared" ca="1" si="11"/>
        <v>#VALUE!</v>
      </c>
      <c r="N118" s="354" t="e">
        <f t="shared" ca="1" si="12"/>
        <v>#VALUE!</v>
      </c>
      <c r="O118" s="34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s="5" customFormat="1" ht="38.25" customHeight="1" thickBot="1" x14ac:dyDescent="0.25">
      <c r="B119" s="236">
        <f>SUBTOTAL(103,$C$12:C119)</f>
        <v>78</v>
      </c>
      <c r="C119" s="325">
        <v>660003</v>
      </c>
      <c r="D119" s="205" t="s">
        <v>94</v>
      </c>
      <c r="E119" s="109" t="s">
        <v>86</v>
      </c>
      <c r="F119" s="110" t="s">
        <v>87</v>
      </c>
      <c r="G119" s="180">
        <f t="shared" ca="1" si="8"/>
        <v>0</v>
      </c>
      <c r="H119" s="216">
        <v>3300</v>
      </c>
      <c r="I119" s="114">
        <v>110</v>
      </c>
      <c r="J119" s="181">
        <v>30</v>
      </c>
      <c r="K119" s="115">
        <f t="shared" ca="1" si="9"/>
        <v>0</v>
      </c>
      <c r="L119" s="115">
        <f t="shared" ca="1" si="10"/>
        <v>0</v>
      </c>
      <c r="M119" s="280" t="e">
        <f t="shared" ca="1" si="11"/>
        <v>#VALUE!</v>
      </c>
      <c r="N119" s="355" t="e">
        <f t="shared" ca="1" si="12"/>
        <v>#VALUE!</v>
      </c>
      <c r="O119" s="177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s="5" customFormat="1" ht="38.25" customHeight="1" thickBot="1" x14ac:dyDescent="0.25">
      <c r="B120" s="236">
        <f>SUBTOTAL(103,$C$12:C120)</f>
        <v>79</v>
      </c>
      <c r="C120" s="326">
        <v>661001</v>
      </c>
      <c r="D120" s="75" t="s">
        <v>205</v>
      </c>
      <c r="E120" s="76" t="s">
        <v>165</v>
      </c>
      <c r="F120" s="348" t="s">
        <v>150</v>
      </c>
      <c r="G120" s="131">
        <f t="shared" ca="1" si="8"/>
        <v>0</v>
      </c>
      <c r="H120" s="216">
        <v>2304</v>
      </c>
      <c r="I120" s="114">
        <v>192</v>
      </c>
      <c r="J120" s="114">
        <v>12</v>
      </c>
      <c r="K120" s="115">
        <f t="shared" ca="1" si="9"/>
        <v>0</v>
      </c>
      <c r="L120" s="115">
        <f t="shared" ca="1" si="10"/>
        <v>0</v>
      </c>
      <c r="M120" s="282" t="e">
        <f t="shared" ca="1" si="11"/>
        <v>#VALUE!</v>
      </c>
      <c r="N120" s="353" t="e">
        <f t="shared" ca="1" si="12"/>
        <v>#VALUE!</v>
      </c>
      <c r="O120" s="265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s="5" customFormat="1" ht="38.25" customHeight="1" thickBot="1" x14ac:dyDescent="0.25">
      <c r="B121" s="236">
        <f>SUBTOTAL(103,$C$12:C121)</f>
        <v>80</v>
      </c>
      <c r="C121" s="233">
        <v>661002</v>
      </c>
      <c r="D121" s="75" t="s">
        <v>206</v>
      </c>
      <c r="E121" s="76" t="s">
        <v>165</v>
      </c>
      <c r="F121" s="348" t="s">
        <v>150</v>
      </c>
      <c r="G121" s="131">
        <f t="shared" ca="1" si="8"/>
        <v>0</v>
      </c>
      <c r="H121" s="216">
        <v>2304</v>
      </c>
      <c r="I121" s="114">
        <v>192</v>
      </c>
      <c r="J121" s="114">
        <v>12</v>
      </c>
      <c r="K121" s="115">
        <f t="shared" ref="K121:K123" ca="1" si="17">IF(ISERROR(G121/J121),,G121/J121)</f>
        <v>0</v>
      </c>
      <c r="L121" s="115">
        <f t="shared" ref="L121:L123" ca="1" si="18">IF(ISERROR(G121/H121),,G121/H121)</f>
        <v>0</v>
      </c>
      <c r="M121" s="278" t="e">
        <f t="shared" ca="1" si="11"/>
        <v>#VALUE!</v>
      </c>
      <c r="N121" s="279" t="e">
        <f t="shared" ca="1" si="12"/>
        <v>#VALUE!</v>
      </c>
      <c r="O121" s="265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s="5" customFormat="1" ht="38.25" customHeight="1" thickBot="1" x14ac:dyDescent="0.25">
      <c r="B122" s="236">
        <f>SUBTOTAL(103,$C$12:C122)</f>
        <v>81</v>
      </c>
      <c r="C122" s="233">
        <v>661004</v>
      </c>
      <c r="D122" s="75" t="s">
        <v>207</v>
      </c>
      <c r="E122" s="76" t="s">
        <v>165</v>
      </c>
      <c r="F122" s="348" t="s">
        <v>150</v>
      </c>
      <c r="G122" s="131">
        <f t="shared" ca="1" si="8"/>
        <v>0</v>
      </c>
      <c r="H122" s="216">
        <v>2304</v>
      </c>
      <c r="I122" s="114">
        <v>192</v>
      </c>
      <c r="J122" s="114">
        <v>12</v>
      </c>
      <c r="K122" s="115">
        <f t="shared" ca="1" si="17"/>
        <v>0</v>
      </c>
      <c r="L122" s="115">
        <f t="shared" ca="1" si="18"/>
        <v>0</v>
      </c>
      <c r="M122" s="278" t="e">
        <f t="shared" ca="1" si="11"/>
        <v>#VALUE!</v>
      </c>
      <c r="N122" s="279" t="e">
        <f t="shared" ca="1" si="12"/>
        <v>#VALUE!</v>
      </c>
      <c r="O122" s="265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s="5" customFormat="1" ht="38.25" customHeight="1" thickBot="1" x14ac:dyDescent="0.25">
      <c r="B123" s="236">
        <f>SUBTOTAL(103,$C$12:C123)</f>
        <v>82</v>
      </c>
      <c r="C123" s="233">
        <v>665003</v>
      </c>
      <c r="D123" s="358" t="s">
        <v>202</v>
      </c>
      <c r="E123" s="76" t="s">
        <v>98</v>
      </c>
      <c r="F123" s="77" t="s">
        <v>99</v>
      </c>
      <c r="G123" s="357">
        <f t="shared" ref="G123" ca="1" si="19">IF(ISERROR(M123*J123),,M123*J123)</f>
        <v>0</v>
      </c>
      <c r="H123" s="216">
        <v>630</v>
      </c>
      <c r="I123" s="114">
        <v>105</v>
      </c>
      <c r="J123" s="114">
        <v>6</v>
      </c>
      <c r="K123" s="115">
        <f t="shared" ca="1" si="17"/>
        <v>0</v>
      </c>
      <c r="L123" s="115">
        <f t="shared" ca="1" si="18"/>
        <v>0</v>
      </c>
      <c r="M123" s="278" t="e">
        <f t="shared" ref="M123" ca="1" si="20">IF(N123&gt;0,N123*I123,)</f>
        <v>#VALUE!</v>
      </c>
      <c r="N123" s="279" t="e">
        <f t="shared" ref="N123" ca="1" si="21">IF(M123&gt;0,M123/I123,"-")</f>
        <v>#VALUE!</v>
      </c>
      <c r="O123" s="359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s="5" customFormat="1" ht="38.25" customHeight="1" thickBot="1" x14ac:dyDescent="0.25">
      <c r="B124" s="236">
        <f>SUBTOTAL(103,$C$12:C124)</f>
        <v>83</v>
      </c>
      <c r="C124" s="233">
        <v>665004</v>
      </c>
      <c r="D124" s="358" t="s">
        <v>203</v>
      </c>
      <c r="E124" s="76" t="s">
        <v>98</v>
      </c>
      <c r="F124" s="77" t="s">
        <v>99</v>
      </c>
      <c r="G124" s="357">
        <f t="shared" ref="G124:G126" ca="1" si="22">IF(ISERROR(M124*J124),,M124*J124)</f>
        <v>0</v>
      </c>
      <c r="H124" s="216">
        <v>630</v>
      </c>
      <c r="I124" s="114">
        <v>105</v>
      </c>
      <c r="J124" s="114">
        <v>6</v>
      </c>
      <c r="K124" s="115">
        <f t="shared" ref="K124:K126" ca="1" si="23">IF(ISERROR(G124/J124),,G124/J124)</f>
        <v>0</v>
      </c>
      <c r="L124" s="115">
        <f t="shared" ref="L124:L126" ca="1" si="24">IF(ISERROR(G124/H124),,G124/H124)</f>
        <v>0</v>
      </c>
      <c r="M124" s="278" t="e">
        <f t="shared" ref="M124:M126" ca="1" si="25">IF(N124&gt;0,N124*I124,)</f>
        <v>#VALUE!</v>
      </c>
      <c r="N124" s="279" t="e">
        <f t="shared" ref="N124:N126" ca="1" si="26">IF(M124&gt;0,M124/I124,"-")</f>
        <v>#VALUE!</v>
      </c>
      <c r="O124" s="359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s="5" customFormat="1" ht="38.25" customHeight="1" thickBot="1" x14ac:dyDescent="0.25">
      <c r="B125" s="236">
        <f>SUBTOTAL(103,$C$12:C125)</f>
        <v>84</v>
      </c>
      <c r="C125" s="233">
        <v>665005</v>
      </c>
      <c r="D125" s="358" t="s">
        <v>212</v>
      </c>
      <c r="E125" s="76" t="s">
        <v>98</v>
      </c>
      <c r="F125" s="77" t="s">
        <v>99</v>
      </c>
      <c r="G125" s="357">
        <f t="shared" ca="1" si="22"/>
        <v>0</v>
      </c>
      <c r="H125" s="216">
        <v>630</v>
      </c>
      <c r="I125" s="114">
        <v>105</v>
      </c>
      <c r="J125" s="114">
        <v>6</v>
      </c>
      <c r="K125" s="115">
        <f t="shared" ca="1" si="23"/>
        <v>0</v>
      </c>
      <c r="L125" s="115">
        <f t="shared" ca="1" si="24"/>
        <v>0</v>
      </c>
      <c r="M125" s="278" t="e">
        <f t="shared" ca="1" si="25"/>
        <v>#VALUE!</v>
      </c>
      <c r="N125" s="279" t="e">
        <f t="shared" ca="1" si="26"/>
        <v>#VALUE!</v>
      </c>
      <c r="O125" s="359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s="5" customFormat="1" ht="38.25" hidden="1" customHeight="1" thickBot="1" x14ac:dyDescent="0.25">
      <c r="B126" s="236">
        <f>SUBTOTAL(103,$C$12:C126)</f>
        <v>84</v>
      </c>
      <c r="C126" s="233">
        <v>665006</v>
      </c>
      <c r="D126" s="358" t="s">
        <v>204</v>
      </c>
      <c r="E126" s="76" t="s">
        <v>98</v>
      </c>
      <c r="F126" s="77" t="s">
        <v>99</v>
      </c>
      <c r="G126" s="357">
        <f t="shared" ca="1" si="22"/>
        <v>0</v>
      </c>
      <c r="H126" s="216">
        <v>630</v>
      </c>
      <c r="I126" s="114">
        <v>105</v>
      </c>
      <c r="J126" s="114">
        <v>6</v>
      </c>
      <c r="K126" s="115">
        <f t="shared" ca="1" si="23"/>
        <v>0</v>
      </c>
      <c r="L126" s="115">
        <f t="shared" ca="1" si="24"/>
        <v>0</v>
      </c>
      <c r="M126" s="278" t="e">
        <f t="shared" ca="1" si="25"/>
        <v>#VALUE!</v>
      </c>
      <c r="N126" s="279" t="e">
        <f t="shared" ca="1" si="26"/>
        <v>#VALUE!</v>
      </c>
      <c r="O126" s="359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s="5" customFormat="1" ht="24" thickBot="1" x14ac:dyDescent="0.25">
      <c r="A127" s="10"/>
      <c r="B127" s="195"/>
      <c r="C127" s="67"/>
      <c r="D127" s="18" t="s">
        <v>67</v>
      </c>
      <c r="E127" s="18"/>
      <c r="F127" s="70">
        <f ca="1">COUNT(M12:M119)</f>
        <v>0</v>
      </c>
      <c r="G127" s="62" t="s">
        <v>44</v>
      </c>
      <c r="H127" s="43"/>
      <c r="I127" s="43"/>
      <c r="J127" s="43"/>
      <c r="K127" s="41"/>
      <c r="L127" s="41"/>
      <c r="M127" s="71">
        <f ca="1">SUM(K12:K126)</f>
        <v>0</v>
      </c>
      <c r="N127" s="360">
        <f ca="1">SUM(L12:L126)</f>
        <v>0</v>
      </c>
      <c r="O127" s="16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s="11" customFormat="1" ht="41.25" customHeight="1" thickBot="1" x14ac:dyDescent="0.25">
      <c r="B128" s="12"/>
      <c r="C128" s="12"/>
      <c r="D128" s="13"/>
      <c r="E128" s="13"/>
      <c r="F128" s="13"/>
      <c r="G128" s="13"/>
      <c r="H128" s="33"/>
      <c r="I128" s="33"/>
      <c r="J128" s="33"/>
      <c r="K128" s="42"/>
      <c r="L128" s="42"/>
      <c r="M128" s="13"/>
      <c r="N128" s="13"/>
      <c r="O128" s="13"/>
    </row>
    <row r="129" spans="2:29" s="11" customFormat="1" ht="15.6" customHeight="1" x14ac:dyDescent="0.2">
      <c r="B129" s="421" t="s">
        <v>125</v>
      </c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3"/>
    </row>
    <row r="130" spans="2:29" s="11" customFormat="1" ht="31.15" customHeight="1" thickBot="1" x14ac:dyDescent="0.25">
      <c r="B130" s="424"/>
      <c r="C130" s="425"/>
      <c r="D130" s="426"/>
      <c r="E130" s="426"/>
      <c r="F130" s="426"/>
      <c r="G130" s="426"/>
      <c r="H130" s="426"/>
      <c r="I130" s="426"/>
      <c r="J130" s="426"/>
      <c r="K130" s="426"/>
      <c r="L130" s="426"/>
      <c r="M130" s="426"/>
      <c r="N130" s="426"/>
      <c r="O130" s="427"/>
    </row>
    <row r="131" spans="2:29" s="5" customFormat="1" ht="38.25" customHeight="1" thickBot="1" x14ac:dyDescent="0.25">
      <c r="B131" s="195">
        <f>SUBTOTAL(103,$C$131:C131)</f>
        <v>1</v>
      </c>
      <c r="C131" s="68">
        <v>104532</v>
      </c>
      <c r="D131" s="182" t="s">
        <v>120</v>
      </c>
      <c r="E131" s="183" t="s">
        <v>50</v>
      </c>
      <c r="F131" s="184" t="s">
        <v>63</v>
      </c>
      <c r="G131" s="185">
        <f t="shared" ref="G131:G145" ca="1" si="27">IF(ISERROR(M131*J131),,M131*J131)</f>
        <v>0</v>
      </c>
      <c r="H131" s="216">
        <v>594</v>
      </c>
      <c r="I131" s="114">
        <v>99</v>
      </c>
      <c r="J131" s="127">
        <v>6</v>
      </c>
      <c r="K131" s="128">
        <f t="shared" ref="K131:K132" ca="1" si="28">IF(ISERROR(G131/J131),,G131/J131)</f>
        <v>0</v>
      </c>
      <c r="L131" s="115">
        <f t="shared" ref="L131:L132" ca="1" si="29">IF(ISERROR(G131/H131),,G131/H131)</f>
        <v>0</v>
      </c>
      <c r="M131" s="129" t="e">
        <f t="shared" ref="M131:M145" ca="1" si="30">IF(N131&gt;0,N131*I131,)</f>
        <v>#VALUE!</v>
      </c>
      <c r="N131" s="279" t="e">
        <f t="shared" ref="N131:N153" ca="1" si="31">IF(M131&gt;0,M131/I131,"-")</f>
        <v>#VALUE!</v>
      </c>
      <c r="O131" s="186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2:29" s="5" customFormat="1" ht="38.25" customHeight="1" thickBot="1" x14ac:dyDescent="0.25">
      <c r="B132" s="195">
        <f>SUBTOTAL(103,$C$131:C132)</f>
        <v>2</v>
      </c>
      <c r="C132" s="69">
        <v>104561</v>
      </c>
      <c r="D132" s="182" t="s">
        <v>137</v>
      </c>
      <c r="E132" s="183" t="s">
        <v>50</v>
      </c>
      <c r="F132" s="184" t="s">
        <v>63</v>
      </c>
      <c r="G132" s="185">
        <f t="shared" ca="1" si="27"/>
        <v>0</v>
      </c>
      <c r="H132" s="216">
        <v>594</v>
      </c>
      <c r="I132" s="114">
        <v>99</v>
      </c>
      <c r="J132" s="127">
        <v>6</v>
      </c>
      <c r="K132" s="128">
        <f t="shared" ca="1" si="28"/>
        <v>0</v>
      </c>
      <c r="L132" s="115">
        <f t="shared" ca="1" si="29"/>
        <v>0</v>
      </c>
      <c r="M132" s="129" t="e">
        <f ca="1">IF(N132&gt;0,N132*I132,)</f>
        <v>#VALUE!</v>
      </c>
      <c r="N132" s="279" t="e">
        <f t="shared" ca="1" si="31"/>
        <v>#VALUE!</v>
      </c>
      <c r="O132" s="186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2:29" s="5" customFormat="1" ht="38.25" customHeight="1" thickBot="1" x14ac:dyDescent="0.25">
      <c r="B133" s="195">
        <f>SUBTOTAL(103,$C$131:C133)</f>
        <v>3</v>
      </c>
      <c r="C133" s="69">
        <v>104014</v>
      </c>
      <c r="D133" s="294" t="s">
        <v>188</v>
      </c>
      <c r="E133" s="431" t="s">
        <v>97</v>
      </c>
      <c r="F133" s="432"/>
      <c r="G133" s="295">
        <f t="shared" ca="1" si="27"/>
        <v>0</v>
      </c>
      <c r="H133" s="216">
        <v>60</v>
      </c>
      <c r="I133" s="114">
        <v>60</v>
      </c>
      <c r="J133" s="123">
        <v>1</v>
      </c>
      <c r="K133" s="128">
        <f t="shared" ref="K133:K153" ca="1" si="32">IF(ISERROR(G133/J133),,G133/J133)</f>
        <v>0</v>
      </c>
      <c r="L133" s="115">
        <f t="shared" ref="L133:L153" ca="1" si="33">IF(ISERROR(G133/H133),,G133/H133)</f>
        <v>0</v>
      </c>
      <c r="M133" s="129" t="e">
        <f ca="1">IF(N133&gt;0,N133*I133,)</f>
        <v>#VALUE!</v>
      </c>
      <c r="N133" s="279" t="e">
        <f t="shared" ca="1" si="31"/>
        <v>#VALUE!</v>
      </c>
      <c r="O133" s="296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2:29" s="5" customFormat="1" ht="38.25" customHeight="1" thickBot="1" x14ac:dyDescent="0.25">
      <c r="B134" s="195">
        <f>SUBTOTAL(103,$C$131:C134)</f>
        <v>4</v>
      </c>
      <c r="C134" s="69">
        <v>104014</v>
      </c>
      <c r="D134" s="173" t="s">
        <v>117</v>
      </c>
      <c r="E134" s="376" t="s">
        <v>97</v>
      </c>
      <c r="F134" s="377"/>
      <c r="G134" s="174">
        <f t="shared" ca="1" si="27"/>
        <v>0</v>
      </c>
      <c r="H134" s="216">
        <v>60</v>
      </c>
      <c r="I134" s="114">
        <v>60</v>
      </c>
      <c r="J134" s="114">
        <v>1</v>
      </c>
      <c r="K134" s="128">
        <f t="shared" ca="1" si="32"/>
        <v>0</v>
      </c>
      <c r="L134" s="115">
        <f t="shared" ca="1" si="33"/>
        <v>0</v>
      </c>
      <c r="M134" s="129" t="e">
        <f t="shared" ca="1" si="30"/>
        <v>#VALUE!</v>
      </c>
      <c r="N134" s="279" t="e">
        <f t="shared" ca="1" si="31"/>
        <v>#VALUE!</v>
      </c>
      <c r="O134" s="175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2:29" s="5" customFormat="1" ht="38.25" hidden="1" customHeight="1" thickBot="1" x14ac:dyDescent="0.25">
      <c r="B135" s="195">
        <f>SUBTOTAL(103,$C$131:C135)</f>
        <v>4</v>
      </c>
      <c r="C135" s="69">
        <v>104015</v>
      </c>
      <c r="D135" s="173" t="s">
        <v>117</v>
      </c>
      <c r="E135" s="376" t="s">
        <v>97</v>
      </c>
      <c r="F135" s="377"/>
      <c r="G135" s="174">
        <f t="shared" ca="1" si="27"/>
        <v>0</v>
      </c>
      <c r="H135" s="216">
        <v>4320</v>
      </c>
      <c r="I135" s="114">
        <v>432</v>
      </c>
      <c r="J135" s="114">
        <v>12</v>
      </c>
      <c r="K135" s="128">
        <f t="shared" ca="1" si="32"/>
        <v>0</v>
      </c>
      <c r="L135" s="115">
        <f t="shared" ca="1" si="33"/>
        <v>0</v>
      </c>
      <c r="M135" s="129" t="e">
        <f t="shared" ca="1" si="30"/>
        <v>#VALUE!</v>
      </c>
      <c r="N135" s="279" t="e">
        <f t="shared" ca="1" si="31"/>
        <v>#VALUE!</v>
      </c>
      <c r="O135" s="175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2:29" s="5" customFormat="1" ht="38.25" customHeight="1" thickBot="1" x14ac:dyDescent="0.25">
      <c r="B136" s="195">
        <f>SUBTOTAL(103,$C$131:C136)</f>
        <v>5</v>
      </c>
      <c r="C136" s="69">
        <v>104556</v>
      </c>
      <c r="D136" s="173" t="s">
        <v>192</v>
      </c>
      <c r="E136" s="376" t="s">
        <v>191</v>
      </c>
      <c r="F136" s="377"/>
      <c r="G136" s="174">
        <f t="shared" ca="1" si="27"/>
        <v>0</v>
      </c>
      <c r="H136" s="216">
        <v>60</v>
      </c>
      <c r="I136" s="114">
        <v>60</v>
      </c>
      <c r="J136" s="114">
        <v>1</v>
      </c>
      <c r="K136" s="128">
        <f t="shared" ca="1" si="32"/>
        <v>0</v>
      </c>
      <c r="L136" s="115">
        <f t="shared" ca="1" si="33"/>
        <v>0</v>
      </c>
      <c r="M136" s="129" t="e">
        <f t="shared" ca="1" si="30"/>
        <v>#VALUE!</v>
      </c>
      <c r="N136" s="279" t="e">
        <f t="shared" ca="1" si="31"/>
        <v>#VALUE!</v>
      </c>
      <c r="O136" s="175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2:29" s="5" customFormat="1" ht="38.25" customHeight="1" thickBot="1" x14ac:dyDescent="0.25">
      <c r="B137" s="195">
        <f>SUBTOTAL(103,$C$131:C137)</f>
        <v>6</v>
      </c>
      <c r="C137" s="69">
        <v>107050</v>
      </c>
      <c r="D137" s="207" t="s">
        <v>129</v>
      </c>
      <c r="E137" s="187" t="s">
        <v>50</v>
      </c>
      <c r="F137" s="188" t="s">
        <v>20</v>
      </c>
      <c r="G137" s="189">
        <f t="shared" ca="1" si="27"/>
        <v>0</v>
      </c>
      <c r="H137" s="216">
        <v>594</v>
      </c>
      <c r="I137" s="114">
        <v>99</v>
      </c>
      <c r="J137" s="190">
        <v>6</v>
      </c>
      <c r="K137" s="128">
        <f t="shared" ca="1" si="32"/>
        <v>0</v>
      </c>
      <c r="L137" s="115">
        <f t="shared" ca="1" si="33"/>
        <v>0</v>
      </c>
      <c r="M137" s="129" t="e">
        <f t="shared" ca="1" si="30"/>
        <v>#VALUE!</v>
      </c>
      <c r="N137" s="279" t="e">
        <f t="shared" ca="1" si="31"/>
        <v>#VALUE!</v>
      </c>
      <c r="O137" s="19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2:29" s="5" customFormat="1" ht="38.25" customHeight="1" thickBot="1" x14ac:dyDescent="0.25">
      <c r="B138" s="195">
        <f>SUBTOTAL(103,$C$131:C138)</f>
        <v>7</v>
      </c>
      <c r="C138" s="69">
        <v>107003</v>
      </c>
      <c r="D138" s="173" t="s">
        <v>130</v>
      </c>
      <c r="E138" s="376" t="s">
        <v>64</v>
      </c>
      <c r="F138" s="377"/>
      <c r="G138" s="192">
        <f t="shared" ca="1" si="27"/>
        <v>0</v>
      </c>
      <c r="H138" s="216">
        <v>36</v>
      </c>
      <c r="I138" s="114">
        <v>36</v>
      </c>
      <c r="J138" s="193">
        <v>1</v>
      </c>
      <c r="K138" s="128">
        <f t="shared" ca="1" si="32"/>
        <v>0</v>
      </c>
      <c r="L138" s="115">
        <f t="shared" ca="1" si="33"/>
        <v>0</v>
      </c>
      <c r="M138" s="129" t="e">
        <f t="shared" ca="1" si="30"/>
        <v>#VALUE!</v>
      </c>
      <c r="N138" s="279" t="e">
        <f t="shared" ca="1" si="31"/>
        <v>#VALUE!</v>
      </c>
      <c r="O138" s="175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s="5" customFormat="1" ht="38.25" customHeight="1" thickBot="1" x14ac:dyDescent="0.25">
      <c r="B139" s="195">
        <f>SUBTOTAL(103,$C$131:C139)</f>
        <v>8</v>
      </c>
      <c r="C139" s="69">
        <v>107070</v>
      </c>
      <c r="D139" s="287" t="s">
        <v>174</v>
      </c>
      <c r="E139" s="288" t="s">
        <v>176</v>
      </c>
      <c r="F139" s="289" t="s">
        <v>161</v>
      </c>
      <c r="G139" s="293">
        <f t="shared" ca="1" si="27"/>
        <v>0</v>
      </c>
      <c r="H139" s="216">
        <v>3200</v>
      </c>
      <c r="I139" s="114">
        <v>160</v>
      </c>
      <c r="J139" s="114">
        <v>20</v>
      </c>
      <c r="K139" s="128">
        <f t="shared" ca="1" si="32"/>
        <v>0</v>
      </c>
      <c r="L139" s="115">
        <f t="shared" ca="1" si="33"/>
        <v>0</v>
      </c>
      <c r="M139" s="129" t="e">
        <f t="shared" ca="1" si="30"/>
        <v>#VALUE!</v>
      </c>
      <c r="N139" s="279" t="e">
        <f t="shared" ca="1" si="31"/>
        <v>#VALUE!</v>
      </c>
      <c r="O139" s="29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s="5" customFormat="1" ht="38.25" customHeight="1" thickBot="1" x14ac:dyDescent="0.25">
      <c r="B140" s="195">
        <f>SUBTOTAL(103,$C$131:C140)</f>
        <v>9</v>
      </c>
      <c r="C140" s="69">
        <v>107071</v>
      </c>
      <c r="D140" s="287" t="s">
        <v>175</v>
      </c>
      <c r="E140" s="288" t="s">
        <v>176</v>
      </c>
      <c r="F140" s="289" t="s">
        <v>161</v>
      </c>
      <c r="G140" s="293">
        <f t="shared" ca="1" si="27"/>
        <v>0</v>
      </c>
      <c r="H140" s="216">
        <v>160</v>
      </c>
      <c r="I140" s="114">
        <v>160</v>
      </c>
      <c r="J140" s="114">
        <v>1</v>
      </c>
      <c r="K140" s="128">
        <f t="shared" ca="1" si="32"/>
        <v>0</v>
      </c>
      <c r="L140" s="115">
        <f t="shared" ca="1" si="33"/>
        <v>0</v>
      </c>
      <c r="M140" s="129" t="e">
        <f t="shared" ca="1" si="30"/>
        <v>#VALUE!</v>
      </c>
      <c r="N140" s="279" t="e">
        <f t="shared" ca="1" si="31"/>
        <v>#VALUE!</v>
      </c>
      <c r="O140" s="290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s="5" customFormat="1" ht="38.25" customHeight="1" thickBot="1" x14ac:dyDescent="0.25">
      <c r="B141" s="195">
        <f>SUBTOTAL(103,$C$131:C141)</f>
        <v>10</v>
      </c>
      <c r="C141" s="69">
        <v>106007</v>
      </c>
      <c r="D141" s="297" t="s">
        <v>95</v>
      </c>
      <c r="E141" s="417" t="s">
        <v>97</v>
      </c>
      <c r="F141" s="418"/>
      <c r="G141" s="298">
        <f t="shared" ca="1" si="27"/>
        <v>0</v>
      </c>
      <c r="H141" s="216">
        <v>60</v>
      </c>
      <c r="I141" s="114">
        <v>60</v>
      </c>
      <c r="J141" s="123">
        <v>1</v>
      </c>
      <c r="K141" s="128">
        <f t="shared" ca="1" si="32"/>
        <v>0</v>
      </c>
      <c r="L141" s="115">
        <f t="shared" ca="1" si="33"/>
        <v>0</v>
      </c>
      <c r="M141" s="129" t="e">
        <f t="shared" ca="1" si="30"/>
        <v>#VALUE!</v>
      </c>
      <c r="N141" s="279" t="e">
        <f t="shared" ca="1" si="31"/>
        <v>#VALUE!</v>
      </c>
      <c r="O141" s="299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s="5" customFormat="1" ht="38.25" customHeight="1" thickBot="1" x14ac:dyDescent="0.25">
      <c r="B142" s="195">
        <f>SUBTOTAL(103,$C$131:C142)</f>
        <v>11</v>
      </c>
      <c r="C142" s="69">
        <v>106011</v>
      </c>
      <c r="D142" s="297" t="s">
        <v>190</v>
      </c>
      <c r="E142" s="417" t="s">
        <v>189</v>
      </c>
      <c r="F142" s="418"/>
      <c r="G142" s="298">
        <f t="shared" ca="1" si="27"/>
        <v>0</v>
      </c>
      <c r="H142" s="216">
        <v>100</v>
      </c>
      <c r="I142" s="114">
        <v>100</v>
      </c>
      <c r="J142" s="123">
        <v>1</v>
      </c>
      <c r="K142" s="128">
        <f t="shared" ca="1" si="32"/>
        <v>0</v>
      </c>
      <c r="L142" s="115">
        <f t="shared" ca="1" si="33"/>
        <v>0</v>
      </c>
      <c r="M142" s="129" t="e">
        <f t="shared" ca="1" si="30"/>
        <v>#VALUE!</v>
      </c>
      <c r="N142" s="279" t="e">
        <f t="shared" ca="1" si="31"/>
        <v>#VALUE!</v>
      </c>
      <c r="O142" s="299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s="5" customFormat="1" ht="38.25" customHeight="1" thickBot="1" x14ac:dyDescent="0.25">
      <c r="B143" s="195">
        <f>SUBTOTAL(103,$C$131:C143)</f>
        <v>12</v>
      </c>
      <c r="C143" s="69">
        <v>105015</v>
      </c>
      <c r="D143" s="297" t="s">
        <v>131</v>
      </c>
      <c r="E143" s="417" t="s">
        <v>97</v>
      </c>
      <c r="F143" s="418"/>
      <c r="G143" s="298">
        <f t="shared" ca="1" si="27"/>
        <v>0</v>
      </c>
      <c r="H143" s="216">
        <v>60</v>
      </c>
      <c r="I143" s="114">
        <v>60</v>
      </c>
      <c r="J143" s="123">
        <v>1</v>
      </c>
      <c r="K143" s="128">
        <f t="shared" ca="1" si="32"/>
        <v>0</v>
      </c>
      <c r="L143" s="115">
        <f t="shared" ca="1" si="33"/>
        <v>0</v>
      </c>
      <c r="M143" s="319" t="e">
        <f t="shared" ca="1" si="30"/>
        <v>#VALUE!</v>
      </c>
      <c r="N143" s="279" t="e">
        <f t="shared" ca="1" si="31"/>
        <v>#VALUE!</v>
      </c>
      <c r="O143" s="299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s="5" customFormat="1" ht="38.25" hidden="1" customHeight="1" thickBot="1" x14ac:dyDescent="0.25">
      <c r="B144" s="195">
        <f>SUBTOTAL(103,$C$131:C144)</f>
        <v>12</v>
      </c>
      <c r="C144" s="69">
        <v>663014</v>
      </c>
      <c r="D144" s="75" t="s">
        <v>193</v>
      </c>
      <c r="E144" s="76" t="s">
        <v>98</v>
      </c>
      <c r="F144" s="77" t="s">
        <v>99</v>
      </c>
      <c r="G144" s="168">
        <f t="shared" ca="1" si="27"/>
        <v>0</v>
      </c>
      <c r="H144" s="216">
        <v>630</v>
      </c>
      <c r="I144" s="114">
        <v>105</v>
      </c>
      <c r="J144" s="244">
        <v>6</v>
      </c>
      <c r="K144" s="128">
        <f t="shared" ca="1" si="32"/>
        <v>0</v>
      </c>
      <c r="L144" s="115">
        <f t="shared" ca="1" si="33"/>
        <v>0</v>
      </c>
      <c r="M144" s="283" t="e">
        <f t="shared" ca="1" si="30"/>
        <v>#VALUE!</v>
      </c>
      <c r="N144" s="279" t="e">
        <f t="shared" ca="1" si="31"/>
        <v>#VALUE!</v>
      </c>
      <c r="O144" s="169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s="5" customFormat="1" ht="38.25" hidden="1" customHeight="1" thickBot="1" x14ac:dyDescent="0.25">
      <c r="B145" s="195">
        <f>SUBTOTAL(103,$C$131:C145)</f>
        <v>12</v>
      </c>
      <c r="C145" s="69">
        <v>663013</v>
      </c>
      <c r="D145" s="84" t="s">
        <v>194</v>
      </c>
      <c r="E145" s="85" t="s">
        <v>98</v>
      </c>
      <c r="F145" s="86" t="s">
        <v>99</v>
      </c>
      <c r="G145" s="176">
        <f t="shared" ca="1" si="27"/>
        <v>0</v>
      </c>
      <c r="H145" s="216">
        <v>630</v>
      </c>
      <c r="I145" s="114">
        <v>105</v>
      </c>
      <c r="J145" s="245">
        <v>6</v>
      </c>
      <c r="K145" s="128">
        <f t="shared" ca="1" si="32"/>
        <v>0</v>
      </c>
      <c r="L145" s="115">
        <f t="shared" ca="1" si="33"/>
        <v>0</v>
      </c>
      <c r="M145" s="281" t="e">
        <f t="shared" ca="1" si="30"/>
        <v>#VALUE!</v>
      </c>
      <c r="N145" s="279" t="e">
        <f t="shared" ca="1" si="31"/>
        <v>#VALUE!</v>
      </c>
      <c r="O145" s="169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s="5" customFormat="1" ht="38.25" customHeight="1" thickBot="1" x14ac:dyDescent="0.25">
      <c r="B146" s="195">
        <f>SUBTOTAL(103,$C$131:C146)</f>
        <v>13</v>
      </c>
      <c r="C146" s="69">
        <v>102013</v>
      </c>
      <c r="D146" s="208" t="s">
        <v>126</v>
      </c>
      <c r="E146" s="411" t="s">
        <v>64</v>
      </c>
      <c r="F146" s="412"/>
      <c r="G146" s="137" t="str">
        <f ca="1">IF(ISERROR(M146*J146),"-",M146*J146)</f>
        <v>-</v>
      </c>
      <c r="H146" s="216">
        <v>360</v>
      </c>
      <c r="I146" s="114">
        <v>36</v>
      </c>
      <c r="J146" s="139">
        <v>10</v>
      </c>
      <c r="K146" s="128">
        <f t="shared" ca="1" si="32"/>
        <v>0</v>
      </c>
      <c r="L146" s="115">
        <f t="shared" ca="1" si="33"/>
        <v>0</v>
      </c>
      <c r="M146" s="318" t="e">
        <f t="shared" ref="M146:M153" ca="1" si="34">IF(N146&gt;0,N146*I146,0)</f>
        <v>#VALUE!</v>
      </c>
      <c r="N146" s="279" t="e">
        <f t="shared" ca="1" si="31"/>
        <v>#VALUE!</v>
      </c>
      <c r="O146" s="317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s="5" customFormat="1" ht="38.25" customHeight="1" thickBot="1" x14ac:dyDescent="0.25">
      <c r="B147" s="195">
        <f>SUBTOTAL(103,$C$131:C147)</f>
        <v>14</v>
      </c>
      <c r="C147" s="69">
        <v>102503</v>
      </c>
      <c r="D147" s="201" t="s">
        <v>119</v>
      </c>
      <c r="E147" s="103" t="s">
        <v>50</v>
      </c>
      <c r="F147" s="171" t="s">
        <v>20</v>
      </c>
      <c r="G147" s="172" t="str">
        <f ca="1">IF(ISERROR(M147*J147),"-",M147*J147)</f>
        <v>-</v>
      </c>
      <c r="H147" s="216">
        <v>594</v>
      </c>
      <c r="I147" s="114">
        <v>99</v>
      </c>
      <c r="J147" s="114">
        <v>6</v>
      </c>
      <c r="K147" s="128">
        <f t="shared" ca="1" si="32"/>
        <v>0</v>
      </c>
      <c r="L147" s="115">
        <f t="shared" ca="1" si="33"/>
        <v>0</v>
      </c>
      <c r="M147" s="129" t="e">
        <f t="shared" ca="1" si="34"/>
        <v>#VALUE!</v>
      </c>
      <c r="N147" s="279" t="e">
        <f t="shared" ca="1" si="31"/>
        <v>#VALUE!</v>
      </c>
      <c r="O147" s="148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s="5" customFormat="1" ht="38.25" customHeight="1" thickBot="1" x14ac:dyDescent="0.25">
      <c r="B148" s="195">
        <f>SUBTOTAL(103,$C$131:C148)</f>
        <v>15</v>
      </c>
      <c r="C148" s="69">
        <v>102515</v>
      </c>
      <c r="D148" s="208" t="s">
        <v>127</v>
      </c>
      <c r="E148" s="411" t="s">
        <v>189</v>
      </c>
      <c r="F148" s="412"/>
      <c r="G148" s="137" t="str">
        <f ca="1">IF(ISERROR(M148*J148),"-",M148*J148)</f>
        <v>-</v>
      </c>
      <c r="H148" s="216">
        <v>360</v>
      </c>
      <c r="I148" s="114">
        <v>36</v>
      </c>
      <c r="J148" s="139">
        <v>10</v>
      </c>
      <c r="K148" s="128">
        <f t="shared" ca="1" si="32"/>
        <v>0</v>
      </c>
      <c r="L148" s="115">
        <f t="shared" ca="1" si="33"/>
        <v>0</v>
      </c>
      <c r="M148" s="129" t="e">
        <f t="shared" ca="1" si="34"/>
        <v>#VALUE!</v>
      </c>
      <c r="N148" s="279" t="e">
        <f t="shared" ca="1" si="31"/>
        <v>#VALUE!</v>
      </c>
      <c r="O148" s="147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s="5" customFormat="1" ht="38.25" hidden="1" customHeight="1" thickBot="1" x14ac:dyDescent="0.25">
      <c r="B149" s="195">
        <f>SUBTOTAL(103,$C$131:C149)</f>
        <v>15</v>
      </c>
      <c r="C149" s="69">
        <v>662010</v>
      </c>
      <c r="D149" s="208" t="s">
        <v>172</v>
      </c>
      <c r="E149" s="284" t="s">
        <v>98</v>
      </c>
      <c r="F149" s="286" t="s">
        <v>99</v>
      </c>
      <c r="G149" s="286">
        <f t="shared" ref="G149" ca="1" si="35">IF(ISERROR(M149*J149),,M149*J149)</f>
        <v>0</v>
      </c>
      <c r="H149" s="216">
        <v>630</v>
      </c>
      <c r="I149" s="114">
        <v>105</v>
      </c>
      <c r="J149" s="245">
        <v>6</v>
      </c>
      <c r="K149" s="128">
        <f t="shared" ca="1" si="32"/>
        <v>0</v>
      </c>
      <c r="L149" s="115">
        <f t="shared" ca="1" si="33"/>
        <v>0</v>
      </c>
      <c r="M149" s="129" t="e">
        <f t="shared" ca="1" si="34"/>
        <v>#VALUE!</v>
      </c>
      <c r="N149" s="279" t="e">
        <f t="shared" ca="1" si="31"/>
        <v>#VALUE!</v>
      </c>
      <c r="O149" s="147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s="5" customFormat="1" ht="38.25" customHeight="1" thickBot="1" x14ac:dyDescent="0.25">
      <c r="B150" s="195">
        <f>SUBTOTAL(103,$C$131:C150)</f>
        <v>16</v>
      </c>
      <c r="C150" s="69">
        <v>102502</v>
      </c>
      <c r="D150" s="201" t="s">
        <v>118</v>
      </c>
      <c r="E150" s="103" t="s">
        <v>50</v>
      </c>
      <c r="F150" s="171" t="s">
        <v>20</v>
      </c>
      <c r="G150" s="172" t="str">
        <f ca="1">IF(ISERROR(M150*J150),"-",M150*J150)</f>
        <v>-</v>
      </c>
      <c r="H150" s="216">
        <v>594</v>
      </c>
      <c r="I150" s="114">
        <v>99</v>
      </c>
      <c r="J150" s="114">
        <v>6</v>
      </c>
      <c r="K150" s="128">
        <f t="shared" ca="1" si="32"/>
        <v>0</v>
      </c>
      <c r="L150" s="115">
        <f t="shared" ca="1" si="33"/>
        <v>0</v>
      </c>
      <c r="M150" s="129" t="e">
        <f t="shared" ca="1" si="34"/>
        <v>#VALUE!</v>
      </c>
      <c r="N150" s="279" t="e">
        <f t="shared" ca="1" si="31"/>
        <v>#VALUE!</v>
      </c>
      <c r="O150" s="148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s="5" customFormat="1" ht="38.25" customHeight="1" thickBot="1" x14ac:dyDescent="0.25">
      <c r="B151" s="195">
        <f>SUBTOTAL(103,$C$131:C151)</f>
        <v>17</v>
      </c>
      <c r="C151" s="69">
        <v>102010</v>
      </c>
      <c r="D151" s="208" t="s">
        <v>36</v>
      </c>
      <c r="E151" s="411" t="s">
        <v>64</v>
      </c>
      <c r="F151" s="412"/>
      <c r="G151" s="137" t="str">
        <f t="shared" ref="G151:G153" ca="1" si="36">IF(ISERROR(M151*J151),"-",M151*J151)</f>
        <v>-</v>
      </c>
      <c r="H151" s="216">
        <v>360</v>
      </c>
      <c r="I151" s="114">
        <v>36</v>
      </c>
      <c r="J151" s="139">
        <v>10</v>
      </c>
      <c r="K151" s="128">
        <f t="shared" ca="1" si="32"/>
        <v>0</v>
      </c>
      <c r="L151" s="115">
        <f t="shared" ca="1" si="33"/>
        <v>0</v>
      </c>
      <c r="M151" s="129" t="e">
        <f t="shared" ca="1" si="34"/>
        <v>#VALUE!</v>
      </c>
      <c r="N151" s="279" t="e">
        <f t="shared" ca="1" si="31"/>
        <v>#VALUE!</v>
      </c>
      <c r="O151" s="147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s="5" customFormat="1" ht="38.25" customHeight="1" thickBot="1" x14ac:dyDescent="0.25">
      <c r="B152" s="195">
        <f>SUBTOTAL(103,$C$131:C152)</f>
        <v>18</v>
      </c>
      <c r="C152" s="69">
        <v>662012</v>
      </c>
      <c r="D152" s="208" t="s">
        <v>173</v>
      </c>
      <c r="E152" s="284" t="s">
        <v>98</v>
      </c>
      <c r="F152" s="285" t="s">
        <v>99</v>
      </c>
      <c r="G152" s="291">
        <f t="shared" ref="G152" ca="1" si="37">IF(ISERROR(M152*J152),,M152*J152)</f>
        <v>0</v>
      </c>
      <c r="H152" s="216">
        <v>630</v>
      </c>
      <c r="I152" s="114">
        <v>105</v>
      </c>
      <c r="J152" s="245">
        <v>6</v>
      </c>
      <c r="K152" s="128">
        <f t="shared" ca="1" si="32"/>
        <v>0</v>
      </c>
      <c r="L152" s="115">
        <f t="shared" ca="1" si="33"/>
        <v>0</v>
      </c>
      <c r="M152" s="129" t="e">
        <f t="shared" ca="1" si="34"/>
        <v>#VALUE!</v>
      </c>
      <c r="N152" s="279" t="e">
        <f t="shared" ca="1" si="31"/>
        <v>#VALUE!</v>
      </c>
      <c r="O152" s="147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5" customFormat="1" ht="38.25" customHeight="1" thickBot="1" x14ac:dyDescent="0.25">
      <c r="B153" s="195">
        <f>SUBTOTAL(103,$C$131:C153)</f>
        <v>19</v>
      </c>
      <c r="C153" s="206">
        <v>102006</v>
      </c>
      <c r="D153" s="208" t="s">
        <v>35</v>
      </c>
      <c r="E153" s="411" t="s">
        <v>64</v>
      </c>
      <c r="F153" s="412"/>
      <c r="G153" s="137" t="str">
        <f t="shared" ca="1" si="36"/>
        <v>-</v>
      </c>
      <c r="H153" s="216">
        <v>360</v>
      </c>
      <c r="I153" s="114">
        <v>36</v>
      </c>
      <c r="J153" s="139">
        <v>10</v>
      </c>
      <c r="K153" s="128">
        <f t="shared" ca="1" si="32"/>
        <v>0</v>
      </c>
      <c r="L153" s="115">
        <f t="shared" ca="1" si="33"/>
        <v>0</v>
      </c>
      <c r="M153" s="129" t="e">
        <f t="shared" ca="1" si="34"/>
        <v>#VALUE!</v>
      </c>
      <c r="N153" s="279" t="e">
        <f t="shared" ca="1" si="31"/>
        <v>#VALUE!</v>
      </c>
      <c r="O153" s="147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s="5" customFormat="1" ht="38.25" hidden="1" customHeight="1" thickBot="1" x14ac:dyDescent="0.25">
      <c r="B154" s="195">
        <f>SUBTOTAL(103,$C$131:C154)</f>
        <v>19</v>
      </c>
      <c r="C154" s="316">
        <v>102507</v>
      </c>
      <c r="D154" s="208" t="s">
        <v>128</v>
      </c>
      <c r="E154" s="411" t="s">
        <v>64</v>
      </c>
      <c r="F154" s="412"/>
      <c r="G154" s="137" t="str">
        <f t="shared" ref="G154" ca="1" si="38">IF(ISERROR(M154*J154),"-",M154*J154)</f>
        <v>-</v>
      </c>
      <c r="H154" s="216">
        <v>0</v>
      </c>
      <c r="I154" s="138">
        <v>36</v>
      </c>
      <c r="J154" s="139">
        <v>10</v>
      </c>
      <c r="K154" s="115" t="str">
        <f t="shared" ref="K154" ca="1" si="39">IF(ISERROR(G154/J154),"-",G154/J154)</f>
        <v>-</v>
      </c>
      <c r="L154" s="115">
        <f t="shared" ref="L154" ca="1" si="40">IF(ISERROR(G154/H154),,G154/H154)</f>
        <v>0</v>
      </c>
      <c r="M154" s="129" t="e">
        <f t="shared" ref="M154" ca="1" si="41">IF(N154&gt;0,N154*I154,0)</f>
        <v>#VALUE!</v>
      </c>
      <c r="N154" s="146" t="e">
        <f t="shared" ref="N154" ca="1" si="42">IF(M154&gt;0,M154/I154,"-")</f>
        <v>#VALUE!</v>
      </c>
      <c r="O154" s="147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s="5" customFormat="1" ht="24" thickBot="1" x14ac:dyDescent="0.25">
      <c r="A155" s="10"/>
      <c r="B155" s="22"/>
      <c r="C155" s="67"/>
      <c r="D155" s="18" t="s">
        <v>67</v>
      </c>
      <c r="E155" s="18"/>
      <c r="F155" s="70">
        <f ca="1">COUNT(M131:M154)</f>
        <v>0</v>
      </c>
      <c r="G155" s="62" t="s">
        <v>44</v>
      </c>
      <c r="H155" s="43"/>
      <c r="I155" s="43"/>
      <c r="J155" s="43"/>
      <c r="K155" s="41"/>
      <c r="L155" s="41"/>
      <c r="M155" s="71">
        <f ca="1">SUM(K131:K154)</f>
        <v>0</v>
      </c>
      <c r="N155" s="72">
        <f ca="1">SUM(L131:L154)</f>
        <v>0</v>
      </c>
      <c r="O155" s="16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s="11" customFormat="1" ht="16.5" thickBot="1" x14ac:dyDescent="0.25">
      <c r="B156" s="12"/>
      <c r="C156" s="12"/>
      <c r="D156" s="13"/>
      <c r="E156" s="13"/>
      <c r="F156" s="13"/>
      <c r="G156" s="13"/>
      <c r="H156" s="33"/>
      <c r="I156" s="33"/>
      <c r="J156" s="33"/>
      <c r="K156" s="42"/>
      <c r="L156" s="42"/>
      <c r="M156" s="13"/>
      <c r="N156" s="13"/>
      <c r="O156" s="13"/>
    </row>
    <row r="157" spans="1:29" s="5" customFormat="1" ht="15" customHeight="1" x14ac:dyDescent="0.2">
      <c r="B157" s="398" t="s">
        <v>39</v>
      </c>
      <c r="C157" s="399"/>
      <c r="D157" s="399"/>
      <c r="E157" s="414" t="s">
        <v>82</v>
      </c>
      <c r="F157" s="414"/>
      <c r="G157" s="414"/>
      <c r="H157" s="65"/>
      <c r="I157" s="65"/>
      <c r="J157" s="65"/>
      <c r="K157" s="65"/>
      <c r="L157" s="65"/>
      <c r="M157" s="398" t="s">
        <v>83</v>
      </c>
      <c r="N157" s="405" t="s">
        <v>84</v>
      </c>
      <c r="O157" s="406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s="5" customFormat="1" ht="15" customHeight="1" x14ac:dyDescent="0.2">
      <c r="B158" s="400"/>
      <c r="C158" s="401"/>
      <c r="D158" s="401"/>
      <c r="E158" s="415"/>
      <c r="F158" s="415"/>
      <c r="G158" s="415"/>
      <c r="H158" s="66"/>
      <c r="I158" s="66"/>
      <c r="J158" s="66"/>
      <c r="K158" s="66"/>
      <c r="L158" s="66"/>
      <c r="M158" s="400"/>
      <c r="N158" s="407"/>
      <c r="O158" s="408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s="5" customFormat="1" ht="15.75" customHeight="1" thickBot="1" x14ac:dyDescent="0.25">
      <c r="B159" s="402"/>
      <c r="C159" s="403"/>
      <c r="D159" s="403"/>
      <c r="E159" s="416"/>
      <c r="F159" s="416"/>
      <c r="G159" s="416"/>
      <c r="H159" s="67"/>
      <c r="I159" s="67"/>
      <c r="J159" s="67"/>
      <c r="K159" s="67"/>
      <c r="L159" s="67"/>
      <c r="M159" s="402"/>
      <c r="N159" s="409"/>
      <c r="O159" s="410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.5" thickBot="1" x14ac:dyDescent="0.25">
      <c r="B160" s="2"/>
      <c r="C160" s="2"/>
    </row>
    <row r="161" spans="2:16" x14ac:dyDescent="0.2">
      <c r="B161" s="46"/>
      <c r="C161" s="7"/>
      <c r="D161" s="7"/>
      <c r="E161" s="7"/>
      <c r="F161" s="7"/>
      <c r="G161" s="7"/>
      <c r="H161" s="47"/>
      <c r="I161" s="47"/>
      <c r="J161" s="47"/>
      <c r="K161" s="48"/>
      <c r="L161" s="48"/>
      <c r="M161" s="7"/>
      <c r="N161" s="7"/>
      <c r="O161" s="7"/>
      <c r="P161" s="49"/>
    </row>
    <row r="162" spans="2:16" x14ac:dyDescent="0.2">
      <c r="B162" s="15"/>
      <c r="C162" s="9"/>
      <c r="D162" s="50" t="s">
        <v>73</v>
      </c>
      <c r="E162" s="9"/>
      <c r="F162" s="9"/>
      <c r="G162" s="9"/>
      <c r="H162" s="28"/>
      <c r="I162" s="28"/>
      <c r="J162" s="28"/>
      <c r="K162" s="36"/>
      <c r="L162" s="36"/>
      <c r="M162" s="9"/>
      <c r="N162" s="9"/>
      <c r="O162" s="9"/>
      <c r="P162" s="51"/>
    </row>
    <row r="163" spans="2:16" x14ac:dyDescent="0.2">
      <c r="B163" s="15"/>
      <c r="C163" s="9"/>
      <c r="D163" s="50"/>
      <c r="E163" s="9"/>
      <c r="F163" s="9"/>
      <c r="G163" s="9"/>
      <c r="H163" s="28"/>
      <c r="I163" s="28"/>
      <c r="J163" s="28"/>
      <c r="K163" s="36"/>
      <c r="L163" s="36"/>
      <c r="M163" s="9"/>
      <c r="N163" s="9"/>
      <c r="O163" s="9"/>
      <c r="P163" s="51"/>
    </row>
    <row r="164" spans="2:16" x14ac:dyDescent="0.2">
      <c r="B164" s="15"/>
      <c r="C164" s="9"/>
      <c r="D164" s="50" t="s">
        <v>76</v>
      </c>
      <c r="E164" s="9"/>
      <c r="F164" s="50" t="s">
        <v>74</v>
      </c>
      <c r="G164" s="9"/>
      <c r="H164" s="28"/>
      <c r="I164" s="28"/>
      <c r="J164" s="28"/>
      <c r="K164" s="36"/>
      <c r="L164" s="36"/>
      <c r="M164" s="9"/>
      <c r="N164" s="50" t="s">
        <v>75</v>
      </c>
      <c r="O164" s="9"/>
      <c r="P164" s="51"/>
    </row>
    <row r="165" spans="2:16" x14ac:dyDescent="0.2">
      <c r="B165" s="15"/>
      <c r="C165" s="9"/>
      <c r="D165" s="9"/>
      <c r="E165" s="9"/>
      <c r="F165" s="9"/>
      <c r="G165" s="9"/>
      <c r="H165" s="28"/>
      <c r="I165" s="28"/>
      <c r="J165" s="28"/>
      <c r="K165" s="36"/>
      <c r="L165" s="36"/>
      <c r="M165" s="9"/>
      <c r="N165" s="9"/>
      <c r="O165" s="9"/>
      <c r="P165" s="51"/>
    </row>
    <row r="166" spans="2:16" x14ac:dyDescent="0.2">
      <c r="B166" s="15"/>
      <c r="C166" s="9"/>
      <c r="D166" s="396"/>
      <c r="E166" s="57"/>
      <c r="F166" s="397"/>
      <c r="G166" s="397"/>
      <c r="H166" s="58"/>
      <c r="I166" s="58"/>
      <c r="J166" s="58"/>
      <c r="K166" s="59"/>
      <c r="L166" s="59"/>
      <c r="M166" s="57"/>
      <c r="N166" s="404"/>
      <c r="O166" s="404"/>
      <c r="P166" s="51"/>
    </row>
    <row r="167" spans="2:16" x14ac:dyDescent="0.2">
      <c r="B167" s="15"/>
      <c r="C167" s="9"/>
      <c r="D167" s="396"/>
      <c r="E167" s="57"/>
      <c r="F167" s="397"/>
      <c r="G167" s="397"/>
      <c r="H167" s="58"/>
      <c r="I167" s="58"/>
      <c r="J167" s="58"/>
      <c r="K167" s="59"/>
      <c r="L167" s="59"/>
      <c r="M167" s="57"/>
      <c r="N167" s="404"/>
      <c r="O167" s="404"/>
      <c r="P167" s="51"/>
    </row>
    <row r="168" spans="2:16" x14ac:dyDescent="0.2">
      <c r="B168" s="15"/>
      <c r="C168" s="9"/>
      <c r="D168" s="9"/>
      <c r="E168" s="9"/>
      <c r="F168" s="9"/>
      <c r="G168" s="9"/>
      <c r="H168" s="28"/>
      <c r="I168" s="28"/>
      <c r="J168" s="28"/>
      <c r="K168" s="36"/>
      <c r="L168" s="36"/>
      <c r="M168" s="9"/>
      <c r="N168" s="9"/>
      <c r="O168" s="9"/>
      <c r="P168" s="51"/>
    </row>
    <row r="169" spans="2:16" x14ac:dyDescent="0.2">
      <c r="B169" s="15"/>
      <c r="C169" s="9"/>
      <c r="D169" s="9"/>
      <c r="E169" s="9"/>
      <c r="F169" s="9"/>
      <c r="G169" s="9"/>
      <c r="H169" s="28"/>
      <c r="I169" s="28"/>
      <c r="J169" s="28"/>
      <c r="K169" s="36"/>
      <c r="L169" s="36"/>
      <c r="M169" s="9"/>
      <c r="N169" s="9"/>
      <c r="O169" s="9"/>
      <c r="P169" s="51"/>
    </row>
    <row r="170" spans="2:16" x14ac:dyDescent="0.2">
      <c r="B170" s="15"/>
      <c r="C170" s="9"/>
      <c r="D170" s="9"/>
      <c r="E170" s="9"/>
      <c r="F170" s="9"/>
      <c r="G170" s="9"/>
      <c r="H170" s="28"/>
      <c r="I170" s="28"/>
      <c r="J170" s="28"/>
      <c r="K170" s="36"/>
      <c r="L170" s="36"/>
      <c r="M170" s="9"/>
      <c r="N170" s="9"/>
      <c r="O170" s="9"/>
      <c r="P170" s="51"/>
    </row>
    <row r="171" spans="2:16" ht="13.5" thickBot="1" x14ac:dyDescent="0.25">
      <c r="B171" s="52"/>
      <c r="C171" s="53"/>
      <c r="D171" s="53"/>
      <c r="E171" s="53"/>
      <c r="F171" s="53"/>
      <c r="G171" s="53"/>
      <c r="H171" s="54"/>
      <c r="I171" s="54"/>
      <c r="J171" s="54"/>
      <c r="K171" s="55"/>
      <c r="L171" s="55"/>
      <c r="M171" s="53"/>
      <c r="N171" s="53"/>
      <c r="O171" s="53"/>
      <c r="P171" s="56"/>
    </row>
  </sheetData>
  <sheetProtection sheet="1" insertHyperlinks="0" autoFilter="0"/>
  <autoFilter ref="C11:O11" xr:uid="{00000000-0009-0000-0000-000000000000}"/>
  <mergeCells count="37">
    <mergeCell ref="E154:F154"/>
    <mergeCell ref="B10:D10"/>
    <mergeCell ref="E138:F138"/>
    <mergeCell ref="E134:F134"/>
    <mergeCell ref="E157:G159"/>
    <mergeCell ref="E143:F143"/>
    <mergeCell ref="E141:F141"/>
    <mergeCell ref="E10:F10"/>
    <mergeCell ref="B129:O130"/>
    <mergeCell ref="E153:F153"/>
    <mergeCell ref="G10:O10"/>
    <mergeCell ref="E148:F148"/>
    <mergeCell ref="E146:F146"/>
    <mergeCell ref="E151:F151"/>
    <mergeCell ref="E133:F133"/>
    <mergeCell ref="E142:F142"/>
    <mergeCell ref="D166:D167"/>
    <mergeCell ref="F166:G167"/>
    <mergeCell ref="B157:D159"/>
    <mergeCell ref="N166:O167"/>
    <mergeCell ref="M157:M159"/>
    <mergeCell ref="N157:O159"/>
    <mergeCell ref="E135:F135"/>
    <mergeCell ref="E136:F136"/>
    <mergeCell ref="B9:D9"/>
    <mergeCell ref="B6:C7"/>
    <mergeCell ref="M9:N9"/>
    <mergeCell ref="E8:F8"/>
    <mergeCell ref="B8:D8"/>
    <mergeCell ref="N8:O8"/>
    <mergeCell ref="G8:M8"/>
    <mergeCell ref="E9:F9"/>
    <mergeCell ref="B2:G2"/>
    <mergeCell ref="B4:G4"/>
    <mergeCell ref="B5:G5"/>
    <mergeCell ref="G7:M7"/>
    <mergeCell ref="D6:F7"/>
  </mergeCells>
  <phoneticPr fontId="5" type="noConversion"/>
  <conditionalFormatting sqref="B157:D159">
    <cfRule type="expression" dxfId="13" priority="102" stopIfTrue="1">
      <formula>"$D$56=Imię i Nazwisko"</formula>
    </cfRule>
  </conditionalFormatting>
  <conditionalFormatting sqref="E157:G159">
    <cfRule type="cellIs" dxfId="12" priority="103" stopIfTrue="1" operator="notEqual">
      <formula>"Imię i Nazwisko"</formula>
    </cfRule>
  </conditionalFormatting>
  <conditionalFormatting sqref="N157:O159">
    <cfRule type="cellIs" dxfId="11" priority="104" stopIfTrue="1" operator="notEqual">
      <formula>"Telefon, fax"</formula>
    </cfRule>
  </conditionalFormatting>
  <conditionalFormatting sqref="M131:M132 M134:M143 M146:M154 M12:M122">
    <cfRule type="expression" dxfId="10" priority="105" stopIfTrue="1">
      <formula>ISERROR(M12)</formula>
    </cfRule>
  </conditionalFormatting>
  <conditionalFormatting sqref="N154 N12:N122">
    <cfRule type="expression" dxfId="9" priority="106" stopIfTrue="1">
      <formula>ISERROR(N12)</formula>
    </cfRule>
  </conditionalFormatting>
  <conditionalFormatting sqref="O9">
    <cfRule type="cellIs" dxfId="8" priority="107" stopIfTrue="1" operator="notEqual">
      <formula>$Q$9</formula>
    </cfRule>
  </conditionalFormatting>
  <conditionalFormatting sqref="D6">
    <cfRule type="cellIs" dxfId="7" priority="108" stopIfTrue="1" operator="notEqual">
      <formula>"Nazwa odbiorcy"</formula>
    </cfRule>
  </conditionalFormatting>
  <conditionalFormatting sqref="M133">
    <cfRule type="expression" dxfId="6" priority="17" stopIfTrue="1">
      <formula>ISERROR(M133)</formula>
    </cfRule>
  </conditionalFormatting>
  <conditionalFormatting sqref="M144:M145">
    <cfRule type="expression" dxfId="5" priority="16" stopIfTrue="1">
      <formula>ISERROR(M144)</formula>
    </cfRule>
  </conditionalFormatting>
  <conditionalFormatting sqref="N131:N153">
    <cfRule type="expression" dxfId="4" priority="9" stopIfTrue="1">
      <formula>ISERROR(N131)</formula>
    </cfRule>
  </conditionalFormatting>
  <conditionalFormatting sqref="E8">
    <cfRule type="cellIs" dxfId="3" priority="8" stopIfTrue="1" operator="notEqual">
      <formula>"Nazwa odbiorcy"</formula>
    </cfRule>
  </conditionalFormatting>
  <conditionalFormatting sqref="E8:F8">
    <cfRule type="expression" dxfId="2" priority="7">
      <formula>$E$8=0</formula>
    </cfRule>
  </conditionalFormatting>
  <conditionalFormatting sqref="M123:M126">
    <cfRule type="expression" dxfId="1" priority="1" stopIfTrue="1">
      <formula>ISERROR(M123)</formula>
    </cfRule>
  </conditionalFormatting>
  <conditionalFormatting sqref="N123:N126">
    <cfRule type="expression" dxfId="0" priority="2" stopIfTrue="1">
      <formula>ISERROR(N123)</formula>
    </cfRule>
  </conditionalFormatting>
  <hyperlinks>
    <hyperlink ref="B5" r:id="rId1" xr:uid="{00000000-0004-0000-0000-000000000000}"/>
    <hyperlink ref="D12" r:id="rId2" xr:uid="{00000000-0004-0000-0000-000001000000}"/>
    <hyperlink ref="D20" r:id="rId3" xr:uid="{00000000-0004-0000-0000-000003000000}"/>
    <hyperlink ref="D19" r:id="rId4" xr:uid="{00000000-0004-0000-0000-000004000000}"/>
    <hyperlink ref="D21" r:id="rId5" xr:uid="{00000000-0004-0000-0000-000005000000}"/>
    <hyperlink ref="D22" r:id="rId6" xr:uid="{00000000-0004-0000-0000-000006000000}"/>
    <hyperlink ref="D23" r:id="rId7" xr:uid="{00000000-0004-0000-0000-000007000000}"/>
    <hyperlink ref="D29" r:id="rId8" xr:uid="{00000000-0004-0000-0000-000008000000}"/>
    <hyperlink ref="D28" r:id="rId9" xr:uid="{00000000-0004-0000-0000-000009000000}"/>
    <hyperlink ref="D32" r:id="rId10" xr:uid="{00000000-0004-0000-0000-00000A000000}"/>
    <hyperlink ref="D34" r:id="rId11" xr:uid="{00000000-0004-0000-0000-00000B000000}"/>
    <hyperlink ref="D35" r:id="rId12" xr:uid="{00000000-0004-0000-0000-00000C000000}"/>
    <hyperlink ref="D36" r:id="rId13" xr:uid="{00000000-0004-0000-0000-00000D000000}"/>
    <hyperlink ref="D33" r:id="rId14" xr:uid="{00000000-0004-0000-0000-00000E000000}"/>
    <hyperlink ref="D66" r:id="rId15" xr:uid="{00000000-0004-0000-0000-00000F000000}"/>
    <hyperlink ref="D65" r:id="rId16" xr:uid="{00000000-0004-0000-0000-000010000000}"/>
    <hyperlink ref="D67" r:id="rId17" xr:uid="{00000000-0004-0000-0000-000011000000}"/>
    <hyperlink ref="D74" r:id="rId18" xr:uid="{00000000-0004-0000-0000-000012000000}"/>
    <hyperlink ref="D70" r:id="rId19" xr:uid="{00000000-0004-0000-0000-000013000000}"/>
    <hyperlink ref="D73" r:id="rId20" xr:uid="{00000000-0004-0000-0000-000014000000}"/>
    <hyperlink ref="D54" r:id="rId21" xr:uid="{00000000-0004-0000-0000-000015000000}"/>
    <hyperlink ref="D55" r:id="rId22" xr:uid="{00000000-0004-0000-0000-000016000000}"/>
    <hyperlink ref="D27" r:id="rId23" xr:uid="{00000000-0004-0000-0000-000017000000}"/>
    <hyperlink ref="D39" r:id="rId24" xr:uid="{00000000-0004-0000-0000-000018000000}"/>
    <hyperlink ref="D40" r:id="rId25" display="Twój Smak „PUSZYSTY” przyprawy" xr:uid="{00000000-0004-0000-0000-000019000000}"/>
    <hyperlink ref="D41" r:id="rId26" xr:uid="{00000000-0004-0000-0000-00001A000000}"/>
    <hyperlink ref="D16" r:id="rId27" xr:uid="{00000000-0004-0000-0000-00001B000000}"/>
    <hyperlink ref="D31" r:id="rId28" xr:uid="{00000000-0004-0000-0000-00001C000000}"/>
    <hyperlink ref="D52" r:id="rId29" xr:uid="{00000000-0004-0000-0000-00001D000000}"/>
    <hyperlink ref="D18" r:id="rId30" xr:uid="{00000000-0004-0000-0000-00001E000000}"/>
    <hyperlink ref="D53" r:id="rId31" xr:uid="{00000000-0004-0000-0000-00001F000000}"/>
    <hyperlink ref="D43" r:id="rId32" xr:uid="{00000000-0004-0000-0000-000020000000}"/>
    <hyperlink ref="D42" r:id="rId33" xr:uid="{00000000-0004-0000-0000-000021000000}"/>
    <hyperlink ref="D37" r:id="rId34" xr:uid="{00000000-0004-0000-0000-000022000000}"/>
    <hyperlink ref="D131" r:id="rId35" display="Twój Smak naturalny HoReCa" xr:uid="{00000000-0004-0000-0000-000023000000}"/>
    <hyperlink ref="D141" r:id="rId36" xr:uid="{00000000-0004-0000-0000-000024000000}"/>
    <hyperlink ref="D26" r:id="rId37" xr:uid="{00000000-0004-0000-0000-000025000000}"/>
    <hyperlink ref="D153" r:id="rId38" xr:uid="{00000000-0004-0000-0000-000026000000}"/>
    <hyperlink ref="D151" r:id="rId39" xr:uid="{00000000-0004-0000-0000-000027000000}"/>
    <hyperlink ref="D75" r:id="rId40" display="Jogurt Naturalny" xr:uid="{00000000-0004-0000-0000-000028000000}"/>
    <hyperlink ref="D61" r:id="rId41" xr:uid="{00000000-0004-0000-0000-00002A000000}"/>
    <hyperlink ref="D62" r:id="rId42" xr:uid="{00000000-0004-0000-0000-00002B000000}"/>
    <hyperlink ref="D63" r:id="rId43" xr:uid="{00000000-0004-0000-0000-00002C000000}"/>
    <hyperlink ref="D102" r:id="rId44" xr:uid="{00000000-0004-0000-0000-00002D000000}"/>
    <hyperlink ref="D103" r:id="rId45" xr:uid="{00000000-0004-0000-0000-00002E000000}"/>
    <hyperlink ref="D119" r:id="rId46" xr:uid="{00000000-0004-0000-0000-00002F000000}"/>
    <hyperlink ref="D78" r:id="rId47" xr:uid="{00000000-0004-0000-0000-000030000000}"/>
    <hyperlink ref="D79" r:id="rId48" xr:uid="{00000000-0004-0000-0000-000031000000}"/>
    <hyperlink ref="D80" r:id="rId49" xr:uid="{00000000-0004-0000-0000-000032000000}"/>
    <hyperlink ref="D81" r:id="rId50" xr:uid="{00000000-0004-0000-0000-000033000000}"/>
    <hyperlink ref="D82" r:id="rId51" xr:uid="{00000000-0004-0000-0000-000034000000}"/>
    <hyperlink ref="D83" r:id="rId52" xr:uid="{00000000-0004-0000-0000-000035000000}"/>
    <hyperlink ref="D84" r:id="rId53" xr:uid="{00000000-0004-0000-0000-000036000000}"/>
    <hyperlink ref="D71" r:id="rId54" display="Śmietana 22%" xr:uid="{00000000-0004-0000-0000-000037000000}"/>
    <hyperlink ref="D92" r:id="rId55" display="Jogurt Piątuś waniliowy" xr:uid="{00000000-0004-0000-0000-000038000000}"/>
    <hyperlink ref="D93" r:id="rId56" display="Jogurt Piątuś bananowy" xr:uid="{00000000-0004-0000-0000-000039000000}"/>
    <hyperlink ref="D95" r:id="rId57" display="Jogurt Piątuś truskawkowy" xr:uid="{00000000-0004-0000-0000-00003A000000}"/>
    <hyperlink ref="D24" r:id="rId58" xr:uid="{00000000-0004-0000-0000-00003B000000}"/>
    <hyperlink ref="D25" r:id="rId59" xr:uid="{00000000-0004-0000-0000-00003C000000}"/>
    <hyperlink ref="D77" r:id="rId60" xr:uid="{00000000-0004-0000-0000-00003D000000}"/>
    <hyperlink ref="D104" r:id="rId61" display="Mleko Ekologiczne min 3,5%" xr:uid="{00000000-0004-0000-0000-00003E000000}"/>
    <hyperlink ref="D45" r:id="rId62" display="Twój Smak „PUSZYSTY” z bazylią" xr:uid="{00000000-0004-0000-0000-00003F000000}"/>
    <hyperlink ref="D44" r:id="rId63" xr:uid="{00000000-0004-0000-0000-000040000000}"/>
    <hyperlink ref="D47" r:id="rId64" display="Serek Milandia naturalny" xr:uid="{00000000-0004-0000-0000-000041000000}"/>
    <hyperlink ref="D48" r:id="rId65" display="Serek Milandia z ziołami" xr:uid="{00000000-0004-0000-0000-000042000000}"/>
    <hyperlink ref="D134" r:id="rId66" display="Twój Smak naturalny HoReCa" xr:uid="{00000000-0004-0000-0000-000043000000}"/>
    <hyperlink ref="D105" r:id="rId67" display="Mleko Ekologiczne min 3,5%" xr:uid="{00000000-0004-0000-0000-000044000000}"/>
    <hyperlink ref="D14" r:id="rId68" display="Serek  wiejski 200g" xr:uid="{00000000-0004-0000-0000-000045000000}"/>
    <hyperlink ref="D146" r:id="rId69" display="Śmietanka 30% wiaderka" xr:uid="{00000000-0004-0000-0000-000046000000}"/>
    <hyperlink ref="D148" r:id="rId70" display="Śmietanka 30% wiaderka" xr:uid="{00000000-0004-0000-0000-000047000000}"/>
    <hyperlink ref="D154" r:id="rId71" display="Śmietanka 30% wiaderka" xr:uid="{00000000-0004-0000-0000-000048000000}"/>
    <hyperlink ref="D143" r:id="rId72" display="Mascarpone 5kg" xr:uid="{00000000-0004-0000-0000-00004A000000}"/>
    <hyperlink ref="D49" r:id="rId73" xr:uid="{00000000-0004-0000-0000-00004B000000}"/>
    <hyperlink ref="D50" r:id="rId74" display="Serek Milandia z ziołami" xr:uid="{00000000-0004-0000-0000-00004C000000}"/>
    <hyperlink ref="D51" r:id="rId75" display="Serek Milandia z ziołami" xr:uid="{00000000-0004-0000-0000-00004D000000}"/>
    <hyperlink ref="D132" r:id="rId76" display="Twój Smak naturalny HoReCa" xr:uid="{00000000-0004-0000-0000-00004E000000}"/>
    <hyperlink ref="D106" r:id="rId77" display="Mleko Wiejskie 3,2%" xr:uid="{00000000-0004-0000-0000-00004F000000}"/>
    <hyperlink ref="D107" r:id="rId78" display="Mleko Wiejskie 3,2%" xr:uid="{00000000-0004-0000-0000-000050000000}"/>
    <hyperlink ref="D76" r:id="rId79" display="Jogurt Naturalny" xr:uid="{00000000-0004-0000-0000-000051000000}"/>
    <hyperlink ref="D111" r:id="rId80" display="Mleko Wiejskie 3,2%" xr:uid="{00000000-0004-0000-0000-000052000000}"/>
    <hyperlink ref="D112" r:id="rId81" display="Mleko Wiejskie 3,2%" xr:uid="{00000000-0004-0000-0000-000053000000}"/>
    <hyperlink ref="D113" r:id="rId82" display="Mleko Wiejskie 3,2%" xr:uid="{00000000-0004-0000-0000-000054000000}"/>
    <hyperlink ref="D114" r:id="rId83" display="Mleko Wiejskie 3,2%" xr:uid="{00000000-0004-0000-0000-000055000000}"/>
    <hyperlink ref="D38" r:id="rId84" display="Twój Smak  ze szczypiorkiem" xr:uid="{00000000-0004-0000-0000-000056000000}"/>
    <hyperlink ref="D46" r:id="rId85" display="Twój Smak „PUSZYSTY” z bazylią" xr:uid="{00000000-0004-0000-0000-000057000000}"/>
    <hyperlink ref="D96" r:id="rId86" display="Mleko Wiejskie 3,2%" xr:uid="{00000000-0004-0000-0000-000058000000}"/>
    <hyperlink ref="D97" r:id="rId87" display="Mleko Wiejskie 3,2%" xr:uid="{00000000-0004-0000-0000-000059000000}"/>
    <hyperlink ref="D98" r:id="rId88" display="Mleko Wiejskie 3,2%" xr:uid="{00000000-0004-0000-0000-00005A000000}"/>
    <hyperlink ref="D99" r:id="rId89" display="Mleko Wiejskie 3,2%" xr:uid="{00000000-0004-0000-0000-00005B000000}"/>
    <hyperlink ref="D100" r:id="rId90" display="Mleko Wiejskie 3,2%" xr:uid="{00000000-0004-0000-0000-00005C000000}"/>
    <hyperlink ref="D15" r:id="rId91" display="Serek  wiejski 200g" xr:uid="{00000000-0004-0000-0000-00005D000000}"/>
    <hyperlink ref="D94" r:id="rId92" display="Jogurt Piątuś truskawkowy" xr:uid="{00000000-0004-0000-0000-00005E000000}"/>
    <hyperlink ref="D91" r:id="rId93" display="Jogurt Piątuś truskawkowy" xr:uid="{00000000-0004-0000-0000-00005F000000}"/>
    <hyperlink ref="D115" r:id="rId94" display="Mleko Wiejskie 3,2%" xr:uid="{00000000-0004-0000-0000-000060000000}"/>
    <hyperlink ref="D116" r:id="rId95" display="Mleko Wiejskie 3,2%" xr:uid="{00000000-0004-0000-0000-000061000000}"/>
    <hyperlink ref="D72" r:id="rId96" display="Śmietana 22%" xr:uid="{00000000-0004-0000-0000-000062000000}"/>
    <hyperlink ref="D64" r:id="rId97" display="Śmietana 12%" xr:uid="{1977CA8E-0DC8-4631-BD88-DDC059DF584A}"/>
    <hyperlink ref="D108" r:id="rId98" display="Mleko Wiejskie 3,2%" xr:uid="{2A10B246-5CFB-4EC3-8859-3FDE8FAF6FE4}"/>
    <hyperlink ref="D17" r:id="rId99" xr:uid="{00000000-0004-0000-0000-000002000000}"/>
    <hyperlink ref="D56" r:id="rId100" display="Śmietana 12%" xr:uid="{FEC0159C-FADA-463A-906B-3BE6C362697A}"/>
    <hyperlink ref="D58" r:id="rId101" display="Śmietana 12%" xr:uid="{E20E9865-8474-4666-B5E7-05060345B3C1}"/>
    <hyperlink ref="D59" r:id="rId102" display="Śmietana 12%" xr:uid="{BF8A0129-CF14-48F6-AD18-6050501488C9}"/>
    <hyperlink ref="D57" r:id="rId103" display="Śmietana 12%" xr:uid="{B02A3D42-205F-42C4-A787-36DCED12EDF0}"/>
    <hyperlink ref="D101" r:id="rId104" display="Mleko Wiejskie 3,2%" xr:uid="{7BFE1CC3-207A-4606-95E0-D468BCC25C15}"/>
    <hyperlink ref="D133" r:id="rId105" display="Mascarpone 5kg" xr:uid="{5BCF261C-81D6-412D-9555-827402FE6F8B}"/>
    <hyperlink ref="D138" r:id="rId106" display="Śmietana 36% wiaderka" xr:uid="{00000000-0004-0000-0000-000049000000}"/>
    <hyperlink ref="D142" r:id="rId107" display="Mascarpone 5kg" xr:uid="{1A7A6E82-54ED-4B33-9656-7FAD7841D478}"/>
    <hyperlink ref="D135" r:id="rId108" display="Twój Smak naturalny HoReCa" xr:uid="{1A943284-DA24-4926-A0AD-36F5AF2B109F}"/>
    <hyperlink ref="D136" r:id="rId109" display="Twój Smak naturalny HoReCa" xr:uid="{5291240F-F181-4579-86A7-E1BA0B81EBE5}"/>
    <hyperlink ref="D144" r:id="rId110" display="Mleko Wiejskie 3,2%" xr:uid="{37B0BB9D-3517-4059-8209-436D690BCEA3}"/>
    <hyperlink ref="D145" r:id="rId111" display="Mleko Wiejskie 3,2%" xr:uid="{E2279511-DCE1-42B9-8C05-18D478E93A7A}"/>
    <hyperlink ref="D60" r:id="rId112" display="Śmietana 12%" xr:uid="{F1EAA881-0F89-4687-A190-B0BDE89D26B4}"/>
    <hyperlink ref="D123" r:id="rId113" display="Mleko Wiejskie 3,2%" xr:uid="{4F374A4C-8F9C-4400-8816-37EA3E20A388}"/>
    <hyperlink ref="D124" r:id="rId114" display="Mleko Wiejskie 3,2%" xr:uid="{951C92AB-4C3A-4324-9C3B-D958C4D44AA8}"/>
    <hyperlink ref="D125" r:id="rId115" display="Mleko Wiejskie 3,2%" xr:uid="{4AD76F77-FC15-447A-8F6C-8F48272F2E14}"/>
    <hyperlink ref="D126" r:id="rId116" display="Mleko Wiejskie 3,2%" xr:uid="{F12B5B6E-E159-428C-BB64-6E3A8C444F92}"/>
  </hyperlinks>
  <pageMargins left="0.39370078740157483" right="0" top="0" bottom="0" header="0.31496062992125984" footer="0.31496062992125984"/>
  <pageSetup paperSize="9" scale="38" fitToHeight="3" orientation="portrait" blackAndWhite="1" errors="dash" horizontalDpi="4294967294" verticalDpi="4294967294" r:id="rId117"/>
  <headerFooter alignWithMargins="0">
    <oddFooter>Strona &amp;P z &amp;N</oddFooter>
  </headerFooter>
  <rowBreaks count="2" manualBreakCount="2">
    <brk id="63" min="1" max="14" man="1"/>
    <brk id="127" min="1" max="14" man="1"/>
  </rowBreaks>
  <drawing r:id="rId118"/>
  <legacyDrawing r:id="rId1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826A496-E93C-4C84-A3BD-29986B9E188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DRUK ZAMÓWIENIA</vt:lpstr>
      <vt:lpstr>'DRUK ZAMÓWIENIA'!Obszar_wydruku</vt:lpstr>
      <vt:lpstr>'DRUK ZAMÓWIENIA'!Tytuły_wydruku</vt:lpstr>
    </vt:vector>
  </TitlesOfParts>
  <Company>OSM Piątnica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Druk zamówień OSM w Piątnicy</dc:title>
  <dc:creator>Marcin Bazydło</dc:creator>
  <cp:lastModifiedBy>Marcin Bazydło</cp:lastModifiedBy>
  <cp:lastPrinted>2022-05-12T09:51:18Z</cp:lastPrinted>
  <dcterms:created xsi:type="dcterms:W3CDTF">2005-06-21T11:44:05Z</dcterms:created>
  <dcterms:modified xsi:type="dcterms:W3CDTF">2022-08-04T06:17:58Z</dcterms:modified>
</cp:coreProperties>
</file>